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irdwaydc-my.sharepoint.com/personal/kmurdock_thirdway_org/Documents/Documents/SP&amp;P/Writing/Crime/Police Funding/"/>
    </mc:Choice>
  </mc:AlternateContent>
  <xr:revisionPtr revIDLastSave="88" documentId="8_{1A3D62A0-9D31-4DE4-87F8-1F5D91E3F177}" xr6:coauthVersionLast="47" xr6:coauthVersionMax="47" xr10:uidLastSave="{F1E4C9DF-D47A-4AAD-833A-F60F6CDB1D8B}"/>
  <bookViews>
    <workbookView xWindow="5340" yWindow="-12915" windowWidth="17685" windowHeight="11565" xr2:uid="{B892D71D-0A41-4FF5-B03E-7C4472046345}"/>
  </bookViews>
  <sheets>
    <sheet name="Total" sheetId="1" r:id="rId1"/>
    <sheet name="Dems" sheetId="2" r:id="rId2"/>
    <sheet name="GOP" sheetId="3" r:id="rId3"/>
  </sheets>
  <definedNames>
    <definedName name="_xlnm._FilterDatabase" localSheetId="1" hidden="1">Dems!$A$1:$N$1</definedName>
    <definedName name="_xlnm._FilterDatabase" localSheetId="2" hidden="1">GOP!$A$1:$N$1</definedName>
    <definedName name="_xlnm._FilterDatabase" localSheetId="0" hidden="1">Total!$A$1:$N$51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3" l="1"/>
  <c r="E30" i="2"/>
  <c r="F12" i="3"/>
  <c r="F19" i="3"/>
  <c r="F24" i="3"/>
  <c r="F5" i="3"/>
  <c r="F25" i="3"/>
  <c r="F17" i="3"/>
  <c r="F22" i="3"/>
  <c r="F18" i="3"/>
  <c r="F26" i="3"/>
  <c r="F4" i="3"/>
  <c r="F11" i="3"/>
  <c r="F13" i="3"/>
  <c r="F20" i="3"/>
  <c r="F9" i="3"/>
  <c r="F14" i="3"/>
  <c r="F2" i="3"/>
  <c r="F23" i="3"/>
  <c r="F7" i="3"/>
  <c r="F16" i="3"/>
  <c r="F15" i="3"/>
  <c r="F6" i="3"/>
  <c r="F21" i="3"/>
  <c r="F10" i="3"/>
  <c r="F8" i="3"/>
  <c r="F3" i="3"/>
  <c r="F2" i="2"/>
  <c r="F3" i="2"/>
  <c r="F19" i="2"/>
  <c r="F12" i="2"/>
  <c r="F11" i="2"/>
  <c r="F24" i="2"/>
  <c r="F17" i="2"/>
  <c r="F6" i="2"/>
  <c r="F14" i="2"/>
  <c r="F20" i="2"/>
  <c r="F22" i="2"/>
  <c r="F7" i="2"/>
  <c r="F8" i="2"/>
  <c r="F13" i="2"/>
  <c r="F25" i="2"/>
  <c r="F23" i="2"/>
  <c r="F9" i="2"/>
  <c r="F26" i="2"/>
  <c r="F4" i="2"/>
  <c r="F18" i="2"/>
  <c r="F15" i="2"/>
  <c r="F10" i="2"/>
  <c r="F5" i="2"/>
  <c r="F16" i="2"/>
  <c r="F21" i="2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H28" i="2"/>
  <c r="M30" i="3" l="1"/>
  <c r="J30" i="3"/>
  <c r="I30" i="3"/>
  <c r="D30" i="3"/>
  <c r="F30" i="3" s="1"/>
  <c r="G30" i="3"/>
  <c r="N28" i="3"/>
  <c r="L28" i="3"/>
  <c r="K28" i="3"/>
  <c r="H28" i="3"/>
  <c r="D30" i="2"/>
  <c r="F30" i="2" s="1"/>
  <c r="G30" i="2"/>
  <c r="M30" i="2"/>
  <c r="N28" i="2"/>
  <c r="L28" i="2"/>
  <c r="I30" i="2"/>
  <c r="K28" i="2"/>
  <c r="K45" i="1"/>
  <c r="K43" i="1"/>
  <c r="K42" i="1"/>
  <c r="K41" i="1"/>
  <c r="K40" i="1"/>
  <c r="K39" i="1"/>
  <c r="K38" i="1"/>
  <c r="K37" i="1"/>
  <c r="K36" i="1"/>
  <c r="K35" i="1"/>
  <c r="K33" i="1"/>
  <c r="K32" i="1"/>
  <c r="K31" i="1"/>
  <c r="K30" i="1"/>
  <c r="K29" i="1"/>
  <c r="K28" i="1"/>
  <c r="K27" i="1"/>
  <c r="I34" i="1"/>
  <c r="J34" i="1"/>
  <c r="M34" i="1"/>
  <c r="N26" i="1"/>
  <c r="L26" i="1"/>
  <c r="K26" i="1"/>
  <c r="K25" i="1"/>
  <c r="K24" i="1"/>
  <c r="K23" i="1"/>
  <c r="N23" i="1"/>
  <c r="K22" i="1"/>
  <c r="K21" i="1"/>
  <c r="K20" i="1"/>
  <c r="J19" i="1"/>
  <c r="I19" i="1"/>
  <c r="H30" i="2" l="1"/>
  <c r="K19" i="1"/>
  <c r="N30" i="3"/>
  <c r="H30" i="3"/>
  <c r="L30" i="3"/>
  <c r="K30" i="3"/>
  <c r="J30" i="2"/>
  <c r="K34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K51" i="1"/>
  <c r="L51" i="1"/>
  <c r="N51" i="1"/>
  <c r="H51" i="1"/>
  <c r="N50" i="1"/>
  <c r="N49" i="1"/>
  <c r="K50" i="1"/>
  <c r="L50" i="1"/>
  <c r="H50" i="1"/>
  <c r="K49" i="1"/>
  <c r="L49" i="1"/>
  <c r="H49" i="1"/>
  <c r="N48" i="1"/>
  <c r="K48" i="1"/>
  <c r="L48" i="1"/>
  <c r="H48" i="1"/>
  <c r="N47" i="1"/>
  <c r="K47" i="1"/>
  <c r="L47" i="1"/>
  <c r="H47" i="1"/>
  <c r="K44" i="1"/>
  <c r="K46" i="1"/>
  <c r="N46" i="1"/>
  <c r="L46" i="1"/>
  <c r="H46" i="1"/>
  <c r="N45" i="1"/>
  <c r="L45" i="1"/>
  <c r="H45" i="1"/>
  <c r="N44" i="1"/>
  <c r="L44" i="1"/>
  <c r="H44" i="1"/>
  <c r="L43" i="1"/>
  <c r="N43" i="1"/>
  <c r="H43" i="1"/>
  <c r="N42" i="1"/>
  <c r="L42" i="1"/>
  <c r="H42" i="1"/>
  <c r="L41" i="1"/>
  <c r="N41" i="1"/>
  <c r="L40" i="1"/>
  <c r="N40" i="1"/>
  <c r="H40" i="1"/>
  <c r="L39" i="1"/>
  <c r="N39" i="1"/>
  <c r="H39" i="1"/>
  <c r="N37" i="1"/>
  <c r="L37" i="1"/>
  <c r="H37" i="1"/>
  <c r="N35" i="1"/>
  <c r="L35" i="1"/>
  <c r="H35" i="1"/>
  <c r="N33" i="1"/>
  <c r="L33" i="1"/>
  <c r="H33" i="1"/>
  <c r="L32" i="1"/>
  <c r="N32" i="1"/>
  <c r="H32" i="1"/>
  <c r="L30" i="1"/>
  <c r="N30" i="1"/>
  <c r="H30" i="1"/>
  <c r="H26" i="1"/>
  <c r="N25" i="1"/>
  <c r="L25" i="1"/>
  <c r="H25" i="1"/>
  <c r="N24" i="1"/>
  <c r="L24" i="1"/>
  <c r="H24" i="1"/>
  <c r="L23" i="1"/>
  <c r="H23" i="1"/>
  <c r="K30" i="2" l="1"/>
  <c r="L30" i="2"/>
  <c r="N30" i="2"/>
  <c r="L21" i="1"/>
  <c r="N21" i="1"/>
  <c r="H21" i="1"/>
  <c r="L19" i="1"/>
  <c r="N19" i="1"/>
  <c r="H19" i="1"/>
  <c r="N15" i="1"/>
  <c r="L15" i="1"/>
  <c r="H15" i="1"/>
  <c r="N11" i="1"/>
  <c r="L11" i="1"/>
  <c r="H11" i="1"/>
  <c r="N20" i="1"/>
  <c r="L20" i="1"/>
  <c r="H20" i="1"/>
  <c r="N18" i="1"/>
  <c r="L18" i="1"/>
  <c r="H18" i="1"/>
  <c r="N17" i="1"/>
  <c r="L17" i="1"/>
  <c r="H17" i="1"/>
  <c r="N16" i="1"/>
  <c r="L16" i="1"/>
  <c r="H16" i="1"/>
  <c r="N14" i="1"/>
  <c r="L14" i="1"/>
  <c r="H14" i="1"/>
  <c r="N13" i="1"/>
  <c r="L13" i="1"/>
  <c r="H13" i="1"/>
  <c r="N28" i="1"/>
  <c r="L28" i="1"/>
  <c r="H28" i="1"/>
  <c r="N12" i="1"/>
  <c r="L12" i="1"/>
  <c r="H12" i="1"/>
  <c r="L10" i="1"/>
  <c r="N10" i="1"/>
  <c r="H10" i="1"/>
  <c r="L9" i="1"/>
  <c r="N9" i="1"/>
  <c r="H9" i="1"/>
  <c r="L7" i="1"/>
  <c r="N7" i="1"/>
  <c r="H7" i="1"/>
  <c r="N8" i="1"/>
  <c r="L8" i="1"/>
  <c r="H8" i="1"/>
  <c r="N6" i="1"/>
  <c r="L6" i="1"/>
  <c r="H6" i="1"/>
  <c r="H2" i="1"/>
  <c r="H3" i="1"/>
  <c r="H5" i="1"/>
  <c r="H22" i="1"/>
  <c r="H27" i="1"/>
  <c r="H41" i="1"/>
  <c r="H36" i="1"/>
  <c r="H29" i="1"/>
  <c r="H38" i="1"/>
  <c r="H31" i="1"/>
  <c r="H34" i="1"/>
  <c r="H4" i="1"/>
  <c r="L34" i="1"/>
  <c r="N34" i="1"/>
  <c r="L5" i="1"/>
  <c r="N5" i="1"/>
  <c r="L22" i="1"/>
  <c r="N22" i="1"/>
  <c r="L31" i="1"/>
  <c r="N31" i="1"/>
  <c r="L38" i="1"/>
  <c r="N38" i="1"/>
  <c r="L29" i="1" l="1"/>
  <c r="N29" i="1"/>
  <c r="L36" i="1"/>
  <c r="N36" i="1"/>
  <c r="L27" i="1"/>
  <c r="N27" i="1"/>
  <c r="N4" i="1"/>
  <c r="N2" i="1"/>
  <c r="N3" i="1"/>
  <c r="L4" i="1"/>
  <c r="L3" i="1"/>
  <c r="L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tc={71C39140-E287-4A6F-B457-AA15EBE1A0AF}</author>
  </authors>
  <commentList>
    <comment ref="I11" authorId="0" shapeId="0" xr:uid="{71C39140-E287-4A6F-B457-AA15EBE1A0AF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note: Austin had substantially cut police funding for FY 2021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tc={9ABE6115-2FC0-4E80-BB26-F6427D080F51}</author>
    <author>tc={FD6902DC-709F-42AC-8220-C7FDA7CF25CC}</author>
  </authors>
  <commentList>
    <comment ref="I1" authorId="0" shapeId="0" xr:uid="{9ABE6115-2FC0-4E80-BB26-F6427D080F51}">
      <text>
        <t>[Threaded comment]
Your version of Excel allows you to read this threaded comment; however, any edits to it will get removed if the file is opened in a newer version of Excel. Learn more: https://go.microsoft.com/fwlink/?linkid=870924
Comment:
    pulled from city budget reports</t>
      </text>
    </comment>
    <comment ref="I23" authorId="1" shapeId="0" xr:uid="{FD6902DC-709F-42AC-8220-C7FDA7CF25CC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note: Austin had substantially cut police funding for FY 2021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tc={19E83F98-D807-4AEA-A33B-22482085A099}</author>
  </authors>
  <commentList>
    <comment ref="I1" authorId="0" shapeId="0" xr:uid="{19E83F98-D807-4AEA-A33B-22482085A099}">
      <text>
        <t>[Threaded comment]
Your version of Excel allows you to read this threaded comment; however, any edits to it will get removed if the file is opened in a newer version of Excel. Learn more: https://go.microsoft.com/fwlink/?linkid=870924
Comment:
    pulled from city budget reports</t>
      </text>
    </comment>
  </commentList>
</comments>
</file>

<file path=xl/sharedStrings.xml><?xml version="1.0" encoding="utf-8"?>
<sst xmlns="http://schemas.openxmlformats.org/spreadsheetml/2006/main" count="346" uniqueCount="91">
  <si>
    <t>City</t>
  </si>
  <si>
    <t>State</t>
  </si>
  <si>
    <t># police</t>
  </si>
  <si>
    <t>population</t>
  </si>
  <si>
    <t>NYC</t>
  </si>
  <si>
    <t>NY</t>
  </si>
  <si>
    <t>LA</t>
  </si>
  <si>
    <t>CA</t>
  </si>
  <si>
    <t>Chicago</t>
  </si>
  <si>
    <t>IL</t>
  </si>
  <si>
    <t>Jacksonville</t>
  </si>
  <si>
    <t>FL</t>
  </si>
  <si>
    <t>Tulsa</t>
  </si>
  <si>
    <t>OK</t>
  </si>
  <si>
    <t>OK City</t>
  </si>
  <si>
    <t>Lexington</t>
  </si>
  <si>
    <t>KY</t>
  </si>
  <si>
    <t>Bakersfield</t>
  </si>
  <si>
    <t>R</t>
  </si>
  <si>
    <t>D</t>
  </si>
  <si>
    <t>Fresno</t>
  </si>
  <si>
    <t>$ per person</t>
  </si>
  <si>
    <t>total budget</t>
  </si>
  <si>
    <t>% of budget spent on police</t>
  </si>
  <si>
    <t>Nashville</t>
  </si>
  <si>
    <t>TN</t>
  </si>
  <si>
    <t>Houston</t>
  </si>
  <si>
    <t>TX</t>
  </si>
  <si>
    <t>Miami</t>
  </si>
  <si>
    <t>per 100,000</t>
  </si>
  <si>
    <t>Phoenix</t>
  </si>
  <si>
    <t>AZ</t>
  </si>
  <si>
    <t>Philadelphia</t>
  </si>
  <si>
    <t>PA</t>
  </si>
  <si>
    <t>San Antonio</t>
  </si>
  <si>
    <t>San Diego</t>
  </si>
  <si>
    <t>Dallas</t>
  </si>
  <si>
    <t>San Jose</t>
  </si>
  <si>
    <t>Fort Worth</t>
  </si>
  <si>
    <t>Charlotte</t>
  </si>
  <si>
    <t>NC</t>
  </si>
  <si>
    <t>City R or D</t>
  </si>
  <si>
    <t>Columbus</t>
  </si>
  <si>
    <t>OH</t>
  </si>
  <si>
    <t>San Francisco</t>
  </si>
  <si>
    <t>Seattle</t>
  </si>
  <si>
    <t>WA</t>
  </si>
  <si>
    <t>Denver</t>
  </si>
  <si>
    <t>CO</t>
  </si>
  <si>
    <t xml:space="preserve">Boston </t>
  </si>
  <si>
    <t>MA</t>
  </si>
  <si>
    <t>Washington</t>
  </si>
  <si>
    <t>DC</t>
  </si>
  <si>
    <t>El Paso</t>
  </si>
  <si>
    <t>Las Vegas</t>
  </si>
  <si>
    <t>Detroit</t>
  </si>
  <si>
    <t>Austin</t>
  </si>
  <si>
    <t>NV</t>
  </si>
  <si>
    <t>OR</t>
  </si>
  <si>
    <t>MI</t>
  </si>
  <si>
    <t>Indianapolis</t>
  </si>
  <si>
    <t>IN</t>
  </si>
  <si>
    <t xml:space="preserve">Portland </t>
  </si>
  <si>
    <t>Memphis</t>
  </si>
  <si>
    <t>Mesa</t>
  </si>
  <si>
    <t>Omaha</t>
  </si>
  <si>
    <t>NE</t>
  </si>
  <si>
    <t>Colorado Springs</t>
  </si>
  <si>
    <t>Virginia Beach</t>
  </si>
  <si>
    <t>VA</t>
  </si>
  <si>
    <t>Aurora</t>
  </si>
  <si>
    <t>Anaheim</t>
  </si>
  <si>
    <t>Stockton</t>
  </si>
  <si>
    <t>Corpus Christi</t>
  </si>
  <si>
    <t xml:space="preserve">Anchorage </t>
  </si>
  <si>
    <t>AK</t>
  </si>
  <si>
    <t>Plano</t>
  </si>
  <si>
    <t xml:space="preserve">Chandler </t>
  </si>
  <si>
    <t xml:space="preserve">Gilbert </t>
  </si>
  <si>
    <t>Lubbock</t>
  </si>
  <si>
    <t>Irving</t>
  </si>
  <si>
    <t>Chesapeake</t>
  </si>
  <si>
    <t>Glendale</t>
  </si>
  <si>
    <t>North Las Vegas</t>
  </si>
  <si>
    <t>% change</t>
  </si>
  <si>
    <t>police budget FY2021</t>
  </si>
  <si>
    <t>police budget FY2022</t>
  </si>
  <si>
    <t>Average</t>
  </si>
  <si>
    <t>Accounting for population</t>
  </si>
  <si>
    <t>per capita</t>
  </si>
  <si>
    <t>murders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</si>
</sst>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2" fontId="0" fillId="0" borderId="0" xfId="0" applyNumberFormat="1"/>
    <xf numFmtId="3" fontId="0" fillId="0" borderId="0" xfId="0" applyNumberFormat="1"/>
    <xf numFmtId="9" fontId="0" fillId="0" borderId="0" xfId="1" applyFont="1"/>
    <xf numFmtId="0" fontId="2" fillId="0" borderId="0" xfId="0" applyFont="1"/>
    <xf numFmtId="9" fontId="0" fillId="0" borderId="0" xfId="1" applyNumberFormat="1" applyFont="1"/>
    <xf numFmtId="10" fontId="0" fillId="0" borderId="0" xfId="1" applyNumberFormat="1" applyFont="1"/>
    <xf numFmtId="10" fontId="0" fillId="0" borderId="0" xfId="0" applyNumberFormat="1"/>
    <xf numFmtId="9" fontId="0" fillId="0" borderId="0" xfId="0" applyNumberFormat="1"/>
    <xf numFmtId="0" fontId="3" fillId="0" borderId="0" xfId="2"/>
    <xf numFmtId="4" fontId="0" fillId="0" borderId="0" xfId="0" applyNumberFormat="1"/>
    <xf numFmtId="0" fontId="0" fillId="0" borderId="0" xfId="0" applyFill="1"/>
    <xf numFmtId="0" fontId="3" fillId="0" borderId="0" xfId="2" applyFill="1"/>
    <xf numFmtId="2" fontId="0" fillId="0" borderId="0" xfId="0" applyNumberFormat="1" applyFill="1"/>
    <xf numFmtId="3" fontId="0" fillId="0" borderId="0" xfId="0" applyNumberFormat="1" applyFill="1"/>
    <xf numFmtId="10" fontId="0" fillId="0" borderId="0" xfId="1" applyNumberFormat="1" applyFont="1" applyFill="1"/>
    <xf numFmtId="9" fontId="0" fillId="0" borderId="0" xfId="1" applyFont="1" applyFill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ylie Murdock" id="{7A7F70C1-6A7F-4969-8889-60106394AB58}" userId="S::kmurdock@thirdway.org::8ae1d016-513a-4405-98d4-fd1d340eb89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1" dT="2022-04-13T15:25:20.00" personId="{7A7F70C1-6A7F-4969-8889-60106394AB58}" id="{71C39140-E287-4A6F-B457-AA15EBE1A0AF}">
    <text>note: Austin had substantially cut police funding for FY 2021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1" dT="2022-04-13T15:28:24.53" personId="{7A7F70C1-6A7F-4969-8889-60106394AB58}" id="{9ABE6115-2FC0-4E80-BB26-F6427D080F51}">
    <text>pulled from city budget reports</text>
  </threadedComment>
  <threadedComment ref="I23" dT="2022-04-13T15:25:20.00" personId="{7A7F70C1-6A7F-4969-8889-60106394AB58}" id="{FD6902DC-709F-42AC-8220-C7FDA7CF25CC}">
    <text>note: Austin had substantially cut police funding for FY 2021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I1" dT="2022-04-13T15:28:24.53" personId="{7A7F70C1-6A7F-4969-8889-60106394AB58}" id="{19E83F98-D807-4AEA-A33B-22482085A099}">
    <text>pulled from city budget reports</text>
  </threadedComment>
</ThreadedComments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joinokcpd.com/" TargetMode="External"/><Relationship Id="rId21" Type="http://schemas.openxmlformats.org/officeDocument/2006/relationships/hyperlink" Target="https://www.wxyz.com/news/local-news/investigations/detroit-police-identify-128-high-risk-officers-following-7-investigation" TargetMode="External"/><Relationship Id="rId42" Type="http://schemas.openxmlformats.org/officeDocument/2006/relationships/hyperlink" Target="http://www.cityofnorthlasvegas.com/departments/police/" TargetMode="External"/><Relationship Id="rId47" Type="http://schemas.openxmlformats.org/officeDocument/2006/relationships/hyperlink" Target="https://www.13newsnow.com/article/news/crime/hampton-roads-sees-high-homicide-numbers-in-2020/291-a1afa303-4222-4113-99ba-6d3cbf1fbfba" TargetMode="External"/><Relationship Id="rId63" Type="http://schemas.openxmlformats.org/officeDocument/2006/relationships/hyperlink" Target="https://www.wbtv.com/2020/12/30/cmpd-addresses-homicide-total-becomes-deadliest-year-history/" TargetMode="External"/><Relationship Id="rId68" Type="http://schemas.openxmlformats.org/officeDocument/2006/relationships/hyperlink" Target="https://openjustice.doj.ca.gov/exploration/crime-statistics/crimes-clearances" TargetMode="External"/><Relationship Id="rId84" Type="http://schemas.openxmlformats.org/officeDocument/2006/relationships/hyperlink" Target="https://openjustice.doj.ca.gov/exploration/crime-statistics/crimes-clearances" TargetMode="External"/><Relationship Id="rId89" Type="http://schemas.openxmlformats.org/officeDocument/2006/relationships/hyperlink" Target="https://www.bostonglobe.com/2021/01/03/metro/homicides-shootings-are-rise-nationwide-boston-is-no-different/" TargetMode="External"/><Relationship Id="rId16" Type="http://schemas.openxmlformats.org/officeDocument/2006/relationships/hyperlink" Target="https://denver.cbslocal.com/2021/08/19/denver-shortage-police-officers-violent-crime-officers-retired/" TargetMode="External"/><Relationship Id="rId11" Type="http://schemas.openxmlformats.org/officeDocument/2006/relationships/hyperlink" Target="https://charlottenc.gov/budget/FY2022/FY_2022_Adopted_Budget.pdf" TargetMode="External"/><Relationship Id="rId32" Type="http://schemas.openxmlformats.org/officeDocument/2006/relationships/hyperlink" Target="https://www.kjrh.com/news/local-news/tulsa-police-department-sees-drop-in-recruiting" TargetMode="External"/><Relationship Id="rId37" Type="http://schemas.openxmlformats.org/officeDocument/2006/relationships/hyperlink" Target="https://www.lexingtonky.gov/police-organization" TargetMode="External"/><Relationship Id="rId53" Type="http://schemas.openxmlformats.org/officeDocument/2006/relationships/hyperlink" Target="https://www.dps.texas.gov/sites/default/files/documents/crimereports/20/2020cit.pdf" TargetMode="External"/><Relationship Id="rId58" Type="http://schemas.openxmlformats.org/officeDocument/2006/relationships/hyperlink" Target="https://www.indystar.com/story/news/crime/2021/11/08/indianapolis-breaks-criminal-homicide-record-2021-early-november/8549787002/" TargetMode="External"/><Relationship Id="rId74" Type="http://schemas.openxmlformats.org/officeDocument/2006/relationships/hyperlink" Target="https://openjustice.doj.ca.gov/exploration/crime-statistics/crimes-clearances" TargetMode="External"/><Relationship Id="rId79" Type="http://schemas.openxmlformats.org/officeDocument/2006/relationships/hyperlink" Target="https://openjustice.doj.ca.gov/exploration/crime-statistics/crimes-clearances" TargetMode="External"/><Relationship Id="rId102" Type="http://schemas.openxmlformats.org/officeDocument/2006/relationships/vmlDrawing" Target="../drawings/vmlDrawing1.vml"/><Relationship Id="rId5" Type="http://schemas.openxmlformats.org/officeDocument/2006/relationships/hyperlink" Target="https://www.sanantonio.gov/SAPD/SAPD-Recruiting" TargetMode="External"/><Relationship Id="rId90" Type="http://schemas.openxmlformats.org/officeDocument/2006/relationships/hyperlink" Target="https://pix11.com/news/local-news/nyc-murder-total-for-2021-higher-than-2020-total/" TargetMode="External"/><Relationship Id="rId95" Type="http://schemas.openxmlformats.org/officeDocument/2006/relationships/hyperlink" Target="https://www.eastvalleytribune.com/news/mesa-homicides-spiked-during-pandemic-year/article_ab02d0d6-6d69-11eb-b035-bf194e05ed0b.html" TargetMode="External"/><Relationship Id="rId22" Type="http://schemas.openxmlformats.org/officeDocument/2006/relationships/hyperlink" Target="file:///C:\Users\kmurdock\Downloads\FY22-Adopted-Budget-Book-Final%20(1).pdf" TargetMode="External"/><Relationship Id="rId27" Type="http://schemas.openxmlformats.org/officeDocument/2006/relationships/hyperlink" Target="https://data.mesaaz.gov/City-Operations/Police-Employee-Sworn-and-Civilian-Staffing-Trends/pb74-hjh8" TargetMode="External"/><Relationship Id="rId43" Type="http://schemas.openxmlformats.org/officeDocument/2006/relationships/hyperlink" Target="https://www.gilbertaz.gov/departments/police/about-us/gpd-data-and-transparency-hub" TargetMode="External"/><Relationship Id="rId48" Type="http://schemas.openxmlformats.org/officeDocument/2006/relationships/hyperlink" Target="https://www.azdps.gov/sites/default/files/media/FINAL_Crime%20in%20Arizona%202020.pdf" TargetMode="External"/><Relationship Id="rId64" Type="http://schemas.openxmlformats.org/officeDocument/2006/relationships/hyperlink" Target="https://sanantonioreport.org/san-antonio-us-more-homicides-2020/" TargetMode="External"/><Relationship Id="rId69" Type="http://schemas.openxmlformats.org/officeDocument/2006/relationships/hyperlink" Target="https://www.usnews.com/news/best-states/nebraska/articles/2022-01-02/omaha-reports-32-homicides-in-2021-down-from-37-in-2020" TargetMode="External"/><Relationship Id="rId80" Type="http://schemas.openxmlformats.org/officeDocument/2006/relationships/hyperlink" Target="https://www.abc15.com/news/region-phoenix-metro/central-phoenix/phoenix-homicides-gun-violence-rose-44-in-2020" TargetMode="External"/><Relationship Id="rId85" Type="http://schemas.openxmlformats.org/officeDocument/2006/relationships/hyperlink" Target="https://openjustice.doj.ca.gov/exploration/crime-statistics/crimes-clearances" TargetMode="External"/><Relationship Id="rId12" Type="http://schemas.openxmlformats.org/officeDocument/2006/relationships/hyperlink" Target="https://www.columbus.gov/police/" TargetMode="External"/><Relationship Id="rId17" Type="http://schemas.openxmlformats.org/officeDocument/2006/relationships/hyperlink" Target="https://mpdc.dc.gov/page/welcome-metropolitan-police-department" TargetMode="External"/><Relationship Id="rId25" Type="http://schemas.openxmlformats.org/officeDocument/2006/relationships/hyperlink" Target="https://www.fortworthtexas.gov/departments/police" TargetMode="External"/><Relationship Id="rId33" Type="http://schemas.openxmlformats.org/officeDocument/2006/relationships/hyperlink" Target="https://www.auroragov.org/residents/public_safety/police" TargetMode="External"/><Relationship Id="rId38" Type="http://schemas.openxmlformats.org/officeDocument/2006/relationships/hyperlink" Target="http://ww1.stocktonca.gov/Departments/Police" TargetMode="External"/><Relationship Id="rId46" Type="http://schemas.openxmlformats.org/officeDocument/2006/relationships/hyperlink" Target="https://www.12news.com/article/news/local/valley/now-hiring-glendale-police-offering-hefty-10000-sign-on-bonus-new-officers/75-f9b53a5d-74af-4ca2-87f7-665e329dfefd" TargetMode="External"/><Relationship Id="rId59" Type="http://schemas.openxmlformats.org/officeDocument/2006/relationships/hyperlink" Target="https://www.star-telegram.com/news/local/crime/article256937947.html" TargetMode="External"/><Relationship Id="rId67" Type="http://schemas.openxmlformats.org/officeDocument/2006/relationships/hyperlink" Target="https://www.9news.com/article/news/investigations/denver-aurora-homicides-increase-2020/73-ee72e8f9-ad3e-4882-b5f2-7117b168e3a9" TargetMode="External"/><Relationship Id="rId103" Type="http://schemas.openxmlformats.org/officeDocument/2006/relationships/comments" Target="../comments1.xml"/><Relationship Id="rId20" Type="http://schemas.openxmlformats.org/officeDocument/2006/relationships/hyperlink" Target="https://www.oregonlive.com/data/2021/11/why-portland-has-less-cops-now-than-any-point-in-past-30-years.html" TargetMode="External"/><Relationship Id="rId41" Type="http://schemas.openxmlformats.org/officeDocument/2006/relationships/hyperlink" Target="https://chandlerazpd.gov/" TargetMode="External"/><Relationship Id="rId54" Type="http://schemas.openxmlformats.org/officeDocument/2006/relationships/hyperlink" Target="https://www.dps.texas.gov/sites/default/files/documents/crimereports/20/2020cit.pdf" TargetMode="External"/><Relationship Id="rId62" Type="http://schemas.openxmlformats.org/officeDocument/2006/relationships/hyperlink" Target="https://santansun.com/2021/02/01/chandlers-homicide-rate-increased-in-2020/" TargetMode="External"/><Relationship Id="rId70" Type="http://schemas.openxmlformats.org/officeDocument/2006/relationships/hyperlink" Target="https://www.wkrn.com/news/crime-tracker/109-people-murdered-in-nashville-last-year-highest-since-2017/" TargetMode="External"/><Relationship Id="rId75" Type="http://schemas.openxmlformats.org/officeDocument/2006/relationships/hyperlink" Target="https://www.wfaa.com/article/news/local/city-of-dallas-ends-2020-with-highest-number-of-murders-in-more-than-15-years/287-d6902843-a927-4606-b1c3-019c85d5c502" TargetMode="External"/><Relationship Id="rId83" Type="http://schemas.openxmlformats.org/officeDocument/2006/relationships/hyperlink" Target="https://www.adn.com/alaska-news/crime-courts/2021/01/03/in-a-year-where-homicide-rates-increased-nationwide-anchorage-saw-significant-decreases/" TargetMode="External"/><Relationship Id="rId88" Type="http://schemas.openxmlformats.org/officeDocument/2006/relationships/hyperlink" Target="https://www.firstcoastnews.com/article/news/crime/like-covid-19-jacksonvilles-homicides-surge-in-2020-and-top-out-at-unprecedented-175/77-a277f699-2eed-4c43-837e-72b057ad155c" TargetMode="External"/><Relationship Id="rId91" Type="http://schemas.openxmlformats.org/officeDocument/2006/relationships/hyperlink" Target="https://chicago.suntimes.com/crime/2020/12/31/22208002/chicago-murders-2020-skyrocket-crime-violence-cpd-homicides" TargetMode="External"/><Relationship Id="rId96" Type="http://schemas.openxmlformats.org/officeDocument/2006/relationships/hyperlink" Target="https://www.fdle.state.fl.us/getattachment/FSAC/CJAB-Home/Uniform-Crime-Report/Data-Archives/County_and_Municipal_Offense_Report_2020A.pdf.aspx?lang=en-US" TargetMode="External"/><Relationship Id="rId1" Type="http://schemas.openxmlformats.org/officeDocument/2006/relationships/hyperlink" Target="https://www1.nyc.gov/site/nypd/about/about-nypd/about-nypd-landing.page" TargetMode="External"/><Relationship Id="rId6" Type="http://schemas.openxmlformats.org/officeDocument/2006/relationships/hyperlink" Target="https://www.inquirer.com/news/philadelphia-police-recruitment-pennsylvania-nj-jobs-20210423.html" TargetMode="External"/><Relationship Id="rId15" Type="http://schemas.openxmlformats.org/officeDocument/2006/relationships/hyperlink" Target="https://komonews.com/news/local/seattle-police-officers-return-to-the-force-after-leaving-department-last-year" TargetMode="External"/><Relationship Id="rId23" Type="http://schemas.openxmlformats.org/officeDocument/2006/relationships/hyperlink" Target="https://www.miami-police.org/office_of_the_chief.html" TargetMode="External"/><Relationship Id="rId28" Type="http://schemas.openxmlformats.org/officeDocument/2006/relationships/hyperlink" Target="https://kmph.com/news/local/fresno-pd-is-getting-creative-as-it-strives-to-attract-new-hires-to-the-police-force" TargetMode="External"/><Relationship Id="rId36" Type="http://schemas.openxmlformats.org/officeDocument/2006/relationships/hyperlink" Target="https://www.kiiitv.com/article/news/local/plans-to-increase-police-officer-positions-in-corpus-christi/503-0b0ce5cd-c283-4374-9b87-b7bfb74c2af2" TargetMode="External"/><Relationship Id="rId49" Type="http://schemas.openxmlformats.org/officeDocument/2006/relationships/hyperlink" Target="https://www.13newsnow.com/article/news/crime/hampton-roads-sees-high-homicide-numbers-in-2020/291-a1afa303-4222-4113-99ba-6d3cbf1fbfba" TargetMode="External"/><Relationship Id="rId57" Type="http://schemas.openxmlformats.org/officeDocument/2006/relationships/hyperlink" Target="https://www.kcbd.com/2021/06/02/lubbock-police-release-2020-annual-report-homicides-up-105-from-2019/" TargetMode="External"/><Relationship Id="rId10" Type="http://schemas.openxmlformats.org/officeDocument/2006/relationships/hyperlink" Target="https://www.sanjoseca.gov/home/showdocument?id=49230" TargetMode="External"/><Relationship Id="rId31" Type="http://schemas.openxmlformats.org/officeDocument/2006/relationships/hyperlink" Target="https://www.13newsnow.com/article/news/local/mycity/virginia-beach/virginia-beach-police-stresses-need-to-hire-and-keep-police-officers/291-04e3bad1-23b2-47e6-ab00-d6f497173d5c" TargetMode="External"/><Relationship Id="rId44" Type="http://schemas.openxmlformats.org/officeDocument/2006/relationships/hyperlink" Target="https://www.linkedin.com/company/lubbock-police-department/" TargetMode="External"/><Relationship Id="rId52" Type="http://schemas.openxmlformats.org/officeDocument/2006/relationships/hyperlink" Target="https://www.wkyt.com/2021/12/31/lexington-not-alone-escalation-gun-violence-2021/" TargetMode="External"/><Relationship Id="rId60" Type="http://schemas.openxmlformats.org/officeDocument/2006/relationships/hyperlink" Target="https://ktul.com/news/local/tulsa-nearing-record-homicide-count" TargetMode="External"/><Relationship Id="rId65" Type="http://schemas.openxmlformats.org/officeDocument/2006/relationships/hyperlink" Target="https://freepressokc.com/homicides-in-city-of-okc-so-far-outpace-those-of-2019-2020/" TargetMode="External"/><Relationship Id="rId73" Type="http://schemas.openxmlformats.org/officeDocument/2006/relationships/hyperlink" Target="https://openjustice.doj.ca.gov/exploration/crime-statistics/crimes-clearances" TargetMode="External"/><Relationship Id="rId78" Type="http://schemas.openxmlformats.org/officeDocument/2006/relationships/hyperlink" Target="https://www.kxan.com/investigations/homicides-on-the-rise-how-austin-compares-to-other-big-cities/" TargetMode="External"/><Relationship Id="rId81" Type="http://schemas.openxmlformats.org/officeDocument/2006/relationships/hyperlink" Target="https://www.inquirer.com/news/philadelphia-gun-violence-homicides-shootings-pandemic-2020-20210101.html" TargetMode="External"/><Relationship Id="rId86" Type="http://schemas.openxmlformats.org/officeDocument/2006/relationships/hyperlink" Target="https://openjustice.doj.ca.gov/exploration/crime-statistics/crimes-clearances" TargetMode="External"/><Relationship Id="rId94" Type="http://schemas.openxmlformats.org/officeDocument/2006/relationships/hyperlink" Target="https://www.eastvalleytribune.com/news/mesa-homicides-spiked-during-pandemic-year/article_ab02d0d6-6d69-11eb-b035-bf194e05ed0b.html" TargetMode="External"/><Relationship Id="rId99" Type="http://schemas.openxmlformats.org/officeDocument/2006/relationships/hyperlink" Target="https://www.policeforum.org/irving-chief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https://www.azcentral.com/story/news/local/phoenix/2022/03/23/hundreds-apply-phoenix-police-civilian-jobs-opened-during-shortage/6985184001/" TargetMode="External"/><Relationship Id="rId9" Type="http://schemas.openxmlformats.org/officeDocument/2006/relationships/hyperlink" Target="https://www.kvue.com/article/news/investigations/austin-pd-departments-increase-officers-resigning-retiring/269-7152f191-9f39-46b2-9801-22bd52a4b7ca" TargetMode="External"/><Relationship Id="rId13" Type="http://schemas.openxmlformats.org/officeDocument/2006/relationships/hyperlink" Target="https://www.indy.gov/agency/indianapolis-metropolitan-police-department" TargetMode="External"/><Relationship Id="rId18" Type="http://schemas.openxmlformats.org/officeDocument/2006/relationships/hyperlink" Target="https://www.policedatainitiative.org/participating-agencies/boston-massachusetts-police/" TargetMode="External"/><Relationship Id="rId39" Type="http://schemas.openxmlformats.org/officeDocument/2006/relationships/hyperlink" Target="https://www.policeforum.org/plano-chief" TargetMode="External"/><Relationship Id="rId34" Type="http://schemas.openxmlformats.org/officeDocument/2006/relationships/hyperlink" Target="https://www.bakersfield.com/news/bpd-officer-hiring-remains-at-2018-levels-midway-through-second-year-of-measure-n-spending/article_01ee1df0-6cda-11eb-bf97-07a310f399cb.html" TargetMode="External"/><Relationship Id="rId50" Type="http://schemas.openxmlformats.org/officeDocument/2006/relationships/hyperlink" Target="https://nevadacrimestats.nv.gov/tops/report/violent-crimes/north-las-vegas-police-department/2020" TargetMode="External"/><Relationship Id="rId55" Type="http://schemas.openxmlformats.org/officeDocument/2006/relationships/hyperlink" Target="https://www.dps.texas.gov/sites/default/files/documents/crimereports/20/2020cit.pdf" TargetMode="External"/><Relationship Id="rId76" Type="http://schemas.openxmlformats.org/officeDocument/2006/relationships/hyperlink" Target="https://abc13.com/houston-homicide-murder-crime-holiday-reflection/11408137/" TargetMode="External"/><Relationship Id="rId97" Type="http://schemas.openxmlformats.org/officeDocument/2006/relationships/hyperlink" Target="https://chicago.suntimes.com/2022/1/21/22893088/chicago-police-department-losing-cops-suburbs-warmer-cities" TargetMode="External"/><Relationship Id="rId104" Type="http://schemas.microsoft.com/office/2017/10/relationships/threadedComment" Target="../threadedComments/threadedComment1.xml"/><Relationship Id="rId7" Type="http://schemas.openxmlformats.org/officeDocument/2006/relationships/hyperlink" Target="https://www.sandiego.gov/police" TargetMode="External"/><Relationship Id="rId71" Type="http://schemas.openxmlformats.org/officeDocument/2006/relationships/hyperlink" Target="https://abc6onyourside.com/news/local/columbus-breaks-homicide-record-in-2020-as-loved-ones-mourn-their-losses" TargetMode="External"/><Relationship Id="rId92" Type="http://schemas.openxmlformats.org/officeDocument/2006/relationships/hyperlink" Target="https://www.sanfranciscopolice.org/stay-safe/crime-data/crime-dashboard" TargetMode="External"/><Relationship Id="rId2" Type="http://schemas.openxmlformats.org/officeDocument/2006/relationships/hyperlink" Target="https://www.citywatchla.com/index.php/cw/los-angeles/24076-lapd-personnel-numbers-are-shrinking-to-dangerous-levels" TargetMode="External"/><Relationship Id="rId29" Type="http://schemas.openxmlformats.org/officeDocument/2006/relationships/hyperlink" Target="https://www.koaa.com/news/deep-dive/cspd-dealing-with-officers-leaving-and-the-increasing-needs-of-a-growing-city" TargetMode="External"/><Relationship Id="rId24" Type="http://schemas.openxmlformats.org/officeDocument/2006/relationships/hyperlink" Target="https://www.coj.net/getattachment/Departments/Finance/Budget/FY-2021-2022-Annual-Budget.pdf.aspx?lang=en-US" TargetMode="External"/><Relationship Id="rId40" Type="http://schemas.openxmlformats.org/officeDocument/2006/relationships/hyperlink" Target="https://www.adn.com/alaska-news/anchorage/2021/03/13/anchorage-mayor-candidate-qas-is-the-anchorage-police-department-adequately-staffed/" TargetMode="External"/><Relationship Id="rId45" Type="http://schemas.openxmlformats.org/officeDocument/2006/relationships/hyperlink" Target="https://www.13newsnow.com/article/news/local/mycity/chesapeake/chesapeake-virginia-police-officer-shortage/291-e852c51b-8e27-4aba-a8aa-56c841df770c" TargetMode="External"/><Relationship Id="rId66" Type="http://schemas.openxmlformats.org/officeDocument/2006/relationships/hyperlink" Target="https://www.koin.com/news/crime/fbi-data-portland-homicides-up-83-from-2019-to-2020/" TargetMode="External"/><Relationship Id="rId87" Type="http://schemas.openxmlformats.org/officeDocument/2006/relationships/hyperlink" Target="https://www.freep.com/story/news/local/michigan/detroit/2021/01/06/detroit-homicides-shootings-2020/6563259002/" TargetMode="External"/><Relationship Id="rId61" Type="http://schemas.openxmlformats.org/officeDocument/2006/relationships/hyperlink" Target="https://krdo.com/news/2020/12/31/2020-becomes-the-year-with-the-most-murders-in-colorado-springs/" TargetMode="External"/><Relationship Id="rId82" Type="http://schemas.openxmlformats.org/officeDocument/2006/relationships/hyperlink" Target="https://www.seattletimes.com/seattle-news/law-justice/50-people-died-from-homicidal-violence-in-seattle-in-2020-the-largest-number-in-a-quarter-century-police-chief-says/" TargetMode="External"/><Relationship Id="rId19" Type="http://schemas.openxmlformats.org/officeDocument/2006/relationships/hyperlink" Target="https://www.elpasotexas.gov/police-department/about-us/chiefs-page/" TargetMode="External"/><Relationship Id="rId14" Type="http://schemas.openxmlformats.org/officeDocument/2006/relationships/hyperlink" Target="https://www.sfexaminer.com/opinion/san-francisco-has-too-few-police-officers-for-a-city-our-size/" TargetMode="External"/><Relationship Id="rId30" Type="http://schemas.openxmlformats.org/officeDocument/2006/relationships/hyperlink" Target="https://police.cityofomaha.org/images/Annual_Reports/2020_Opd_Annual_Report.pdf" TargetMode="External"/><Relationship Id="rId35" Type="http://schemas.openxmlformats.org/officeDocument/2006/relationships/hyperlink" Target="http://www.anaheim.net/6098/Police-Department" TargetMode="External"/><Relationship Id="rId56" Type="http://schemas.openxmlformats.org/officeDocument/2006/relationships/hyperlink" Target="https://www.dps.texas.gov/sites/default/files/documents/crimereports/20/2020cit.pdf" TargetMode="External"/><Relationship Id="rId77" Type="http://schemas.openxmlformats.org/officeDocument/2006/relationships/hyperlink" Target="https://www.commercialappeal.com/story/news/2021/12/23/memphis-breaks-2020-homicide-record-333-deaths-2021/9010636002/" TargetMode="External"/><Relationship Id="rId100" Type="http://schemas.openxmlformats.org/officeDocument/2006/relationships/hyperlink" Target="https://www.lvmpd.com/en-us/ProtectTheCity/Documents/Lateral%20PO%20information%20booklet%202015%20FINAL.pdf" TargetMode="External"/><Relationship Id="rId8" Type="http://schemas.openxmlformats.org/officeDocument/2006/relationships/hyperlink" Target="https://dallaspolice.net/join-dpd" TargetMode="External"/><Relationship Id="rId51" Type="http://schemas.openxmlformats.org/officeDocument/2006/relationships/hyperlink" Target="https://nevadacrimestats.nv.gov/tops/report/violent-crimes/las-vegas-metro-police-department/2020" TargetMode="External"/><Relationship Id="rId72" Type="http://schemas.openxmlformats.org/officeDocument/2006/relationships/hyperlink" Target="https://www.denverpost.com/2021/01/31/denver-2020-crime-homicides/" TargetMode="External"/><Relationship Id="rId93" Type="http://schemas.openxmlformats.org/officeDocument/2006/relationships/hyperlink" Target="https://mpdc.dc.gov/page/district-crime-data-glance" TargetMode="External"/><Relationship Id="rId98" Type="http://schemas.openxmlformats.org/officeDocument/2006/relationships/hyperlink" Target="https://www.nashville.gov/departments/police" TargetMode="External"/><Relationship Id="rId3" Type="http://schemas.openxmlformats.org/officeDocument/2006/relationships/hyperlink" Target="https://www.houstontx.gov/police/chief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54660-DC76-4105-A8DE-9067EBBF8D5C}">
  <dimension ref="A1:O51"/>
  <sheetViews>
    <sheetView tabSelected="1" topLeftCell="A7" zoomScaleNormal="100" workbookViewId="0">
      <pane xSplit="1" topLeftCell="B1" activePane="topRight" state="frozen"/>
      <selection pane="topRight" activeCell="I11" sqref="I11"/>
    </sheetView>
  </sheetViews>
  <sheetFormatPr defaultRowHeight="14.5" x14ac:dyDescent="0.35"/>
  <cols>
    <col min="1" max="1" width="15.6328125" customWidth="1"/>
    <col min="3" max="3" width="6.54296875" customWidth="1"/>
    <col min="4" max="6" width="11.54296875" customWidth="1"/>
    <col min="8" max="8" width="13.26953125" customWidth="1"/>
    <col min="9" max="9" width="15.36328125" customWidth="1"/>
    <col min="10" max="11" width="13.1796875" customWidth="1"/>
    <col min="12" max="12" width="11.453125" customWidth="1"/>
    <col min="13" max="13" width="15.54296875" customWidth="1"/>
  </cols>
  <sheetData>
    <row r="1" spans="1:15" x14ac:dyDescent="0.35">
      <c r="A1" s="4" t="s">
        <v>0</v>
      </c>
      <c r="B1" s="4" t="s">
        <v>1</v>
      </c>
      <c r="C1" s="4" t="s">
        <v>41</v>
      </c>
      <c r="D1" s="4" t="s">
        <v>3</v>
      </c>
      <c r="E1" s="4" t="s">
        <v>90</v>
      </c>
      <c r="F1" s="4" t="s">
        <v>89</v>
      </c>
      <c r="G1" s="4" t="s">
        <v>2</v>
      </c>
      <c r="H1" s="4" t="s">
        <v>29</v>
      </c>
      <c r="I1" s="4" t="s">
        <v>85</v>
      </c>
      <c r="J1" s="4" t="s">
        <v>86</v>
      </c>
      <c r="K1" s="4" t="s">
        <v>84</v>
      </c>
      <c r="L1" s="4" t="s">
        <v>21</v>
      </c>
      <c r="M1" s="4" t="s">
        <v>22</v>
      </c>
      <c r="N1" s="4" t="s">
        <v>23</v>
      </c>
      <c r="O1" s="4"/>
    </row>
    <row r="2" spans="1:15" x14ac:dyDescent="0.35">
      <c r="A2" t="s">
        <v>4</v>
      </c>
      <c r="B2" t="s">
        <v>5</v>
      </c>
      <c r="C2" t="s">
        <v>19</v>
      </c>
      <c r="D2">
        <v>8177025</v>
      </c>
      <c r="E2" s="9">
        <v>462</v>
      </c>
      <c r="F2" s="1">
        <f t="shared" ref="F2:F33" si="0">(E2/D2)*100000</f>
        <v>5.6499766112981193</v>
      </c>
      <c r="G2" s="9">
        <v>36000</v>
      </c>
      <c r="H2" s="1">
        <f t="shared" ref="H2:H33" si="1">(G2/D2)*100000</f>
        <v>440.25791776348973</v>
      </c>
      <c r="I2" s="2">
        <v>5224283000</v>
      </c>
      <c r="J2" s="2">
        <v>5420000000</v>
      </c>
      <c r="K2" s="6">
        <f t="shared" ref="K2:K33" si="2">(J2-I2)/I2</f>
        <v>3.746293989050746E-2</v>
      </c>
      <c r="L2" s="1">
        <f t="shared" ref="L2:L33" si="3">(J2/D2)</f>
        <v>662.83275396614295</v>
      </c>
      <c r="M2" s="2">
        <v>101000000000</v>
      </c>
      <c r="N2" s="3">
        <f t="shared" ref="N2:N33" si="4">J2/M2</f>
        <v>5.3663366336633662E-2</v>
      </c>
    </row>
    <row r="3" spans="1:15" x14ac:dyDescent="0.35">
      <c r="A3" t="s">
        <v>6</v>
      </c>
      <c r="B3" t="s">
        <v>7</v>
      </c>
      <c r="C3" t="s">
        <v>19</v>
      </c>
      <c r="D3">
        <v>3985516</v>
      </c>
      <c r="E3" s="9">
        <v>351</v>
      </c>
      <c r="F3" s="1">
        <f t="shared" si="0"/>
        <v>8.8068897477766992</v>
      </c>
      <c r="G3" s="9">
        <v>9440</v>
      </c>
      <c r="H3" s="1">
        <f t="shared" si="1"/>
        <v>236.8576615926269</v>
      </c>
      <c r="I3" s="2">
        <v>1721292382</v>
      </c>
      <c r="J3" s="2">
        <v>1760908714</v>
      </c>
      <c r="K3" s="6">
        <f t="shared" si="2"/>
        <v>2.3015457695786164E-2</v>
      </c>
      <c r="L3" s="1">
        <f t="shared" si="3"/>
        <v>441.82703419080491</v>
      </c>
      <c r="M3" s="2">
        <v>11200000000</v>
      </c>
      <c r="N3" s="3">
        <f t="shared" si="4"/>
        <v>0.15722399232142859</v>
      </c>
    </row>
    <row r="4" spans="1:15" x14ac:dyDescent="0.35">
      <c r="A4" t="s">
        <v>8</v>
      </c>
      <c r="B4" t="s">
        <v>9</v>
      </c>
      <c r="C4" t="s">
        <v>19</v>
      </c>
      <c r="D4">
        <v>2617635</v>
      </c>
      <c r="E4" s="9">
        <v>774</v>
      </c>
      <c r="F4" s="1">
        <f t="shared" si="0"/>
        <v>29.568675541089569</v>
      </c>
      <c r="G4" s="12">
        <v>11900</v>
      </c>
      <c r="H4" s="1">
        <f t="shared" si="1"/>
        <v>454.6088358384572</v>
      </c>
      <c r="I4" s="2">
        <v>1600246503</v>
      </c>
      <c r="J4" s="2">
        <v>1747492239</v>
      </c>
      <c r="K4" s="6">
        <f t="shared" si="2"/>
        <v>9.2014408857608351E-2</v>
      </c>
      <c r="L4" s="1">
        <f t="shared" si="3"/>
        <v>667.58438017523451</v>
      </c>
      <c r="M4" s="2">
        <v>10600000000</v>
      </c>
      <c r="N4" s="3">
        <f t="shared" si="4"/>
        <v>0.16485775839622641</v>
      </c>
    </row>
    <row r="5" spans="1:15" x14ac:dyDescent="0.35">
      <c r="A5" t="s">
        <v>26</v>
      </c>
      <c r="B5" t="s">
        <v>27</v>
      </c>
      <c r="C5" t="s">
        <v>19</v>
      </c>
      <c r="D5">
        <v>2325353</v>
      </c>
      <c r="E5" s="9">
        <v>400</v>
      </c>
      <c r="F5" s="1">
        <f t="shared" si="0"/>
        <v>17.201689377913805</v>
      </c>
      <c r="G5" s="9">
        <v>5300</v>
      </c>
      <c r="H5" s="1">
        <f t="shared" si="1"/>
        <v>227.92238425735789</v>
      </c>
      <c r="I5" s="2">
        <v>957862919</v>
      </c>
      <c r="J5" s="2">
        <v>984361509</v>
      </c>
      <c r="K5" s="6">
        <f t="shared" si="2"/>
        <v>2.7664282095463389E-2</v>
      </c>
      <c r="L5" s="1">
        <f t="shared" si="3"/>
        <v>423.31702283481263</v>
      </c>
      <c r="M5" s="2">
        <v>5100000000</v>
      </c>
      <c r="N5" s="5">
        <f t="shared" si="4"/>
        <v>0.19301206058823531</v>
      </c>
    </row>
    <row r="6" spans="1:15" x14ac:dyDescent="0.35">
      <c r="A6" t="s">
        <v>30</v>
      </c>
      <c r="B6" t="s">
        <v>31</v>
      </c>
      <c r="C6" t="s">
        <v>19</v>
      </c>
      <c r="D6">
        <v>1759943</v>
      </c>
      <c r="E6" s="9">
        <v>200</v>
      </c>
      <c r="F6" s="1">
        <f t="shared" si="0"/>
        <v>11.364004402415306</v>
      </c>
      <c r="G6" s="9">
        <v>2696</v>
      </c>
      <c r="H6" s="1">
        <f t="shared" si="1"/>
        <v>153.18677934455832</v>
      </c>
      <c r="I6" s="2">
        <v>743792000</v>
      </c>
      <c r="J6" s="2">
        <v>786708000</v>
      </c>
      <c r="K6" s="6">
        <f t="shared" si="2"/>
        <v>5.7698926581624968E-2</v>
      </c>
      <c r="L6" s="1">
        <f t="shared" si="3"/>
        <v>447.00765877076702</v>
      </c>
      <c r="M6" s="2">
        <v>1600000000</v>
      </c>
      <c r="N6" s="3">
        <f t="shared" si="4"/>
        <v>0.49169249999999998</v>
      </c>
    </row>
    <row r="7" spans="1:15" x14ac:dyDescent="0.35">
      <c r="A7" t="s">
        <v>34</v>
      </c>
      <c r="B7" t="s">
        <v>27</v>
      </c>
      <c r="C7" t="s">
        <v>19</v>
      </c>
      <c r="D7">
        <v>1598964</v>
      </c>
      <c r="E7" s="9">
        <v>128</v>
      </c>
      <c r="F7" s="1">
        <f t="shared" si="0"/>
        <v>8.0051833562231547</v>
      </c>
      <c r="G7" s="9">
        <v>2200</v>
      </c>
      <c r="H7" s="1">
        <f t="shared" si="1"/>
        <v>137.58908893508547</v>
      </c>
      <c r="I7" s="2">
        <v>518490301</v>
      </c>
      <c r="J7" s="2">
        <v>535437098</v>
      </c>
      <c r="K7" s="6">
        <f t="shared" si="2"/>
        <v>3.2684887195218719E-2</v>
      </c>
      <c r="L7" s="1">
        <f t="shared" si="3"/>
        <v>334.86501134484581</v>
      </c>
      <c r="M7" s="2">
        <v>3100000000</v>
      </c>
      <c r="N7" s="3">
        <f t="shared" si="4"/>
        <v>0.17272164451612904</v>
      </c>
    </row>
    <row r="8" spans="1:15" x14ac:dyDescent="0.35">
      <c r="A8" t="s">
        <v>32</v>
      </c>
      <c r="B8" t="s">
        <v>33</v>
      </c>
      <c r="C8" t="s">
        <v>19</v>
      </c>
      <c r="D8">
        <v>1585480</v>
      </c>
      <c r="E8" s="9">
        <v>499</v>
      </c>
      <c r="F8" s="1">
        <f t="shared" si="0"/>
        <v>31.473118550848955</v>
      </c>
      <c r="G8" s="9">
        <v>6100</v>
      </c>
      <c r="H8" s="1">
        <f t="shared" si="1"/>
        <v>384.74152937911549</v>
      </c>
      <c r="I8" s="2">
        <v>727000000</v>
      </c>
      <c r="J8" s="2">
        <v>729000000</v>
      </c>
      <c r="K8" s="6">
        <f t="shared" si="2"/>
        <v>2.751031636863824E-3</v>
      </c>
      <c r="L8" s="1">
        <f t="shared" si="3"/>
        <v>459.79766379897569</v>
      </c>
      <c r="M8" s="2">
        <v>5400000000</v>
      </c>
      <c r="N8" s="3">
        <f t="shared" si="4"/>
        <v>0.13500000000000001</v>
      </c>
    </row>
    <row r="9" spans="1:15" x14ac:dyDescent="0.35">
      <c r="A9" t="s">
        <v>35</v>
      </c>
      <c r="B9" t="s">
        <v>7</v>
      </c>
      <c r="C9" t="s">
        <v>19</v>
      </c>
      <c r="D9">
        <v>1429653</v>
      </c>
      <c r="E9" s="9">
        <v>56</v>
      </c>
      <c r="F9" s="1">
        <f t="shared" si="0"/>
        <v>3.917034413245732</v>
      </c>
      <c r="G9" s="9">
        <v>1911</v>
      </c>
      <c r="H9" s="1">
        <f t="shared" si="1"/>
        <v>133.66879935201058</v>
      </c>
      <c r="I9" s="2">
        <v>568243558</v>
      </c>
      <c r="J9" s="2">
        <v>593292386</v>
      </c>
      <c r="K9" s="6">
        <f t="shared" si="2"/>
        <v>4.4081147330842244E-2</v>
      </c>
      <c r="L9" s="1">
        <f t="shared" si="3"/>
        <v>414.99048090690536</v>
      </c>
      <c r="M9" s="2">
        <v>1700000000</v>
      </c>
      <c r="N9" s="3">
        <f t="shared" si="4"/>
        <v>0.34899552117647059</v>
      </c>
    </row>
    <row r="10" spans="1:15" x14ac:dyDescent="0.35">
      <c r="A10" t="s">
        <v>36</v>
      </c>
      <c r="B10" t="s">
        <v>27</v>
      </c>
      <c r="C10" t="s">
        <v>19</v>
      </c>
      <c r="D10">
        <v>1348886</v>
      </c>
      <c r="E10" s="9">
        <v>251</v>
      </c>
      <c r="F10" s="1">
        <f t="shared" si="0"/>
        <v>18.607947595274915</v>
      </c>
      <c r="G10" s="9">
        <v>3100</v>
      </c>
      <c r="H10" s="1">
        <f t="shared" si="1"/>
        <v>229.81927308905276</v>
      </c>
      <c r="I10" s="2">
        <v>513535030</v>
      </c>
      <c r="J10" s="2">
        <v>565934568</v>
      </c>
      <c r="K10" s="6">
        <f t="shared" si="2"/>
        <v>0.10203693017786927</v>
      </c>
      <c r="L10" s="1">
        <f t="shared" si="3"/>
        <v>419.55700333460351</v>
      </c>
      <c r="M10" s="2">
        <v>4350000000</v>
      </c>
      <c r="N10" s="3">
        <f t="shared" si="4"/>
        <v>0.13009990068965518</v>
      </c>
    </row>
    <row r="11" spans="1:15" x14ac:dyDescent="0.35">
      <c r="A11" t="s">
        <v>56</v>
      </c>
      <c r="B11" t="s">
        <v>27</v>
      </c>
      <c r="C11" t="s">
        <v>19</v>
      </c>
      <c r="D11">
        <v>1028225</v>
      </c>
      <c r="E11" s="9">
        <v>48</v>
      </c>
      <c r="F11" s="1">
        <f t="shared" si="0"/>
        <v>4.6682389554815336</v>
      </c>
      <c r="G11" s="9">
        <v>1600</v>
      </c>
      <c r="H11" s="1">
        <f t="shared" si="1"/>
        <v>155.60796518271778</v>
      </c>
      <c r="I11" s="2">
        <v>309706558</v>
      </c>
      <c r="J11" s="2">
        <v>443100000</v>
      </c>
      <c r="K11" s="6">
        <f t="shared" si="2"/>
        <v>0.43070912951090951</v>
      </c>
      <c r="L11" s="1">
        <f t="shared" si="3"/>
        <v>430.93680857788905</v>
      </c>
      <c r="M11" s="2">
        <v>4500000000</v>
      </c>
      <c r="N11" s="3">
        <f t="shared" si="4"/>
        <v>9.8466666666666661E-2</v>
      </c>
    </row>
    <row r="12" spans="1:15" x14ac:dyDescent="0.35">
      <c r="A12" t="s">
        <v>37</v>
      </c>
      <c r="B12" t="s">
        <v>7</v>
      </c>
      <c r="C12" t="s">
        <v>19</v>
      </c>
      <c r="D12">
        <v>1003120</v>
      </c>
      <c r="E12" s="9">
        <v>40</v>
      </c>
      <c r="F12" s="1">
        <f t="shared" si="0"/>
        <v>3.9875588164925433</v>
      </c>
      <c r="G12" s="9">
        <v>1100</v>
      </c>
      <c r="H12" s="1">
        <f t="shared" si="1"/>
        <v>109.65786745354494</v>
      </c>
      <c r="I12" s="2">
        <v>455188814</v>
      </c>
      <c r="J12" s="2">
        <v>481146688</v>
      </c>
      <c r="K12" s="6">
        <f t="shared" si="2"/>
        <v>5.7026607863874264E-2</v>
      </c>
      <c r="L12" s="1">
        <f t="shared" si="3"/>
        <v>479.65017944014676</v>
      </c>
      <c r="M12" s="2">
        <v>4800000000</v>
      </c>
      <c r="N12" s="3">
        <f t="shared" si="4"/>
        <v>0.10023889333333333</v>
      </c>
    </row>
    <row r="13" spans="1:15" x14ac:dyDescent="0.35">
      <c r="A13" t="s">
        <v>39</v>
      </c>
      <c r="B13" t="s">
        <v>40</v>
      </c>
      <c r="C13" t="s">
        <v>19</v>
      </c>
      <c r="D13">
        <v>925290</v>
      </c>
      <c r="E13" s="9">
        <v>123</v>
      </c>
      <c r="F13" s="1">
        <f t="shared" si="0"/>
        <v>13.29312972149272</v>
      </c>
      <c r="G13" s="9">
        <v>2000</v>
      </c>
      <c r="H13" s="1">
        <f t="shared" si="1"/>
        <v>216.14845075597918</v>
      </c>
      <c r="I13" s="2">
        <v>290203220</v>
      </c>
      <c r="J13" s="2">
        <v>301000000</v>
      </c>
      <c r="K13" s="6">
        <f t="shared" si="2"/>
        <v>3.7204204694903112E-2</v>
      </c>
      <c r="L13" s="1">
        <f t="shared" si="3"/>
        <v>325.30341838774871</v>
      </c>
      <c r="M13" s="2">
        <v>2700000000</v>
      </c>
      <c r="N13" s="3">
        <f t="shared" si="4"/>
        <v>0.11148148148148149</v>
      </c>
    </row>
    <row r="14" spans="1:15" x14ac:dyDescent="0.35">
      <c r="A14" t="s">
        <v>42</v>
      </c>
      <c r="B14" t="s">
        <v>43</v>
      </c>
      <c r="C14" t="s">
        <v>19</v>
      </c>
      <c r="D14">
        <v>921605</v>
      </c>
      <c r="E14" s="9">
        <v>175</v>
      </c>
      <c r="F14" s="1">
        <f t="shared" si="0"/>
        <v>18.988612257963009</v>
      </c>
      <c r="G14" s="9">
        <v>1800</v>
      </c>
      <c r="H14" s="1">
        <f t="shared" si="1"/>
        <v>195.31144036761953</v>
      </c>
      <c r="I14" s="2">
        <v>336846128</v>
      </c>
      <c r="J14" s="2">
        <v>354194577</v>
      </c>
      <c r="K14" s="6">
        <f t="shared" si="2"/>
        <v>5.1502592899034305E-2</v>
      </c>
      <c r="L14" s="1">
        <f t="shared" si="3"/>
        <v>384.32362780149845</v>
      </c>
      <c r="M14" s="2">
        <v>1000000000</v>
      </c>
      <c r="N14" s="3">
        <f t="shared" si="4"/>
        <v>0.35419457700000001</v>
      </c>
    </row>
    <row r="15" spans="1:15" x14ac:dyDescent="0.35">
      <c r="A15" t="s">
        <v>60</v>
      </c>
      <c r="B15" t="s">
        <v>61</v>
      </c>
      <c r="C15" t="s">
        <v>19</v>
      </c>
      <c r="D15">
        <v>892656</v>
      </c>
      <c r="E15" s="9">
        <v>215</v>
      </c>
      <c r="F15" s="1">
        <f t="shared" si="0"/>
        <v>24.085425964761342</v>
      </c>
      <c r="G15" s="9">
        <v>1743</v>
      </c>
      <c r="H15" s="1">
        <f t="shared" si="1"/>
        <v>195.25998817013496</v>
      </c>
      <c r="I15" s="2">
        <v>262035103</v>
      </c>
      <c r="J15" s="2">
        <v>265000000</v>
      </c>
      <c r="K15" s="6">
        <f t="shared" si="2"/>
        <v>1.131488478473054E-2</v>
      </c>
      <c r="L15" s="1">
        <f t="shared" si="3"/>
        <v>296.86687817031418</v>
      </c>
      <c r="M15" s="2">
        <v>1300000000</v>
      </c>
      <c r="N15" s="3">
        <f t="shared" si="4"/>
        <v>0.20384615384615384</v>
      </c>
    </row>
    <row r="16" spans="1:15" x14ac:dyDescent="0.35">
      <c r="A16" t="s">
        <v>44</v>
      </c>
      <c r="B16" t="s">
        <v>7</v>
      </c>
      <c r="C16" t="s">
        <v>19</v>
      </c>
      <c r="D16">
        <v>884108</v>
      </c>
      <c r="E16" s="9">
        <v>48</v>
      </c>
      <c r="F16" s="1">
        <f t="shared" si="0"/>
        <v>5.429200957349102</v>
      </c>
      <c r="G16" s="9">
        <v>1699</v>
      </c>
      <c r="H16" s="1">
        <f t="shared" si="1"/>
        <v>192.17109221950258</v>
      </c>
      <c r="I16" s="2">
        <v>667891102</v>
      </c>
      <c r="J16" s="2">
        <v>661656289</v>
      </c>
      <c r="K16" s="6">
        <f t="shared" si="2"/>
        <v>-9.3350742079507439E-3</v>
      </c>
      <c r="L16" s="1">
        <f t="shared" si="3"/>
        <v>748.38853284892798</v>
      </c>
      <c r="M16" s="2">
        <v>12600000000</v>
      </c>
      <c r="N16" s="5">
        <f t="shared" si="4"/>
        <v>5.2512403888888892E-2</v>
      </c>
    </row>
    <row r="17" spans="1:14" x14ac:dyDescent="0.35">
      <c r="A17" t="s">
        <v>45</v>
      </c>
      <c r="B17" t="s">
        <v>46</v>
      </c>
      <c r="C17" t="s">
        <v>19</v>
      </c>
      <c r="D17">
        <v>787995</v>
      </c>
      <c r="E17" s="9">
        <v>50</v>
      </c>
      <c r="F17" s="1">
        <f t="shared" si="0"/>
        <v>6.3452179265096857</v>
      </c>
      <c r="G17" s="9">
        <v>1100</v>
      </c>
      <c r="H17" s="1">
        <f t="shared" si="1"/>
        <v>139.5947943832131</v>
      </c>
      <c r="I17" s="2">
        <v>362988810</v>
      </c>
      <c r="J17" s="2">
        <v>365447509</v>
      </c>
      <c r="K17" s="6">
        <f t="shared" si="2"/>
        <v>6.7734842845430963E-3</v>
      </c>
      <c r="L17" s="1">
        <f t="shared" si="3"/>
        <v>463.76881706102193</v>
      </c>
      <c r="M17" s="2">
        <v>7000000000</v>
      </c>
      <c r="N17" s="5">
        <f t="shared" si="4"/>
        <v>5.2206786999999998E-2</v>
      </c>
    </row>
    <row r="18" spans="1:14" x14ac:dyDescent="0.35">
      <c r="A18" t="s">
        <v>47</v>
      </c>
      <c r="B18" t="s">
        <v>48</v>
      </c>
      <c r="C18" t="s">
        <v>19</v>
      </c>
      <c r="D18">
        <v>760049</v>
      </c>
      <c r="E18" s="9">
        <v>95</v>
      </c>
      <c r="F18" s="1">
        <f t="shared" si="0"/>
        <v>12.499194130904717</v>
      </c>
      <c r="G18" s="9">
        <v>1450</v>
      </c>
      <c r="H18" s="1">
        <f t="shared" si="1"/>
        <v>190.77717357696676</v>
      </c>
      <c r="I18" s="2">
        <v>278172759</v>
      </c>
      <c r="J18" s="2">
        <v>297339019</v>
      </c>
      <c r="K18" s="6">
        <f t="shared" si="2"/>
        <v>6.8900564055591085E-2</v>
      </c>
      <c r="L18" s="1">
        <f t="shared" si="3"/>
        <v>391.21032854460697</v>
      </c>
      <c r="M18" s="2">
        <v>1500000000</v>
      </c>
      <c r="N18" s="5">
        <f t="shared" si="4"/>
        <v>0.19822601266666667</v>
      </c>
    </row>
    <row r="19" spans="1:14" x14ac:dyDescent="0.35">
      <c r="A19" t="s">
        <v>51</v>
      </c>
      <c r="B19" t="s">
        <v>52</v>
      </c>
      <c r="C19" t="s">
        <v>19</v>
      </c>
      <c r="D19">
        <v>718355</v>
      </c>
      <c r="E19" s="9">
        <v>198</v>
      </c>
      <c r="F19" s="1">
        <f t="shared" si="0"/>
        <v>27.562973738611131</v>
      </c>
      <c r="G19" s="9">
        <v>3900</v>
      </c>
      <c r="H19" s="1">
        <f t="shared" si="1"/>
        <v>542.90705848779498</v>
      </c>
      <c r="I19" s="2">
        <f>545686633+16629714</f>
        <v>562316347</v>
      </c>
      <c r="J19" s="2">
        <f>516793022+23136804</f>
        <v>539929826</v>
      </c>
      <c r="K19" s="6">
        <f t="shared" si="2"/>
        <v>-3.9811257701174392E-2</v>
      </c>
      <c r="L19" s="1">
        <f t="shared" si="3"/>
        <v>751.61977852176153</v>
      </c>
      <c r="M19" s="2">
        <v>14000000000</v>
      </c>
      <c r="N19" s="5">
        <f t="shared" si="4"/>
        <v>3.8566416142857142E-2</v>
      </c>
    </row>
    <row r="20" spans="1:14" x14ac:dyDescent="0.35">
      <c r="A20" t="s">
        <v>49</v>
      </c>
      <c r="B20" t="s">
        <v>50</v>
      </c>
      <c r="C20" t="s">
        <v>19</v>
      </c>
      <c r="D20">
        <v>696959</v>
      </c>
      <c r="E20" s="9">
        <v>57</v>
      </c>
      <c r="F20" s="1">
        <f t="shared" si="0"/>
        <v>8.178386390017204</v>
      </c>
      <c r="G20" s="9">
        <v>2100</v>
      </c>
      <c r="H20" s="1">
        <f t="shared" si="1"/>
        <v>301.3089722637917</v>
      </c>
      <c r="I20" s="2">
        <v>404182025</v>
      </c>
      <c r="J20" s="2">
        <v>400000000</v>
      </c>
      <c r="K20" s="6">
        <f t="shared" si="2"/>
        <v>-1.0346885168879046E-2</v>
      </c>
      <c r="L20" s="1">
        <f t="shared" si="3"/>
        <v>573.92185193103182</v>
      </c>
      <c r="M20" s="2">
        <v>3600000000</v>
      </c>
      <c r="N20" s="5">
        <f t="shared" si="4"/>
        <v>0.1111111111111111</v>
      </c>
    </row>
    <row r="21" spans="1:14" x14ac:dyDescent="0.35">
      <c r="A21" t="s">
        <v>53</v>
      </c>
      <c r="B21" t="s">
        <v>27</v>
      </c>
      <c r="C21" t="s">
        <v>19</v>
      </c>
      <c r="D21">
        <v>687287</v>
      </c>
      <c r="E21" s="9">
        <v>28</v>
      </c>
      <c r="F21" s="1">
        <f t="shared" si="0"/>
        <v>4.0739894687372233</v>
      </c>
      <c r="G21" s="9">
        <v>1100</v>
      </c>
      <c r="H21" s="1">
        <f t="shared" si="1"/>
        <v>160.04958627181949</v>
      </c>
      <c r="I21" s="2">
        <v>165428929</v>
      </c>
      <c r="J21" s="2">
        <v>177025187</v>
      </c>
      <c r="K21" s="6">
        <f t="shared" si="2"/>
        <v>7.0098126549558937E-2</v>
      </c>
      <c r="L21" s="1">
        <f t="shared" si="3"/>
        <v>257.57098126401343</v>
      </c>
      <c r="M21" s="2">
        <v>1000000000</v>
      </c>
      <c r="N21" s="5">
        <f t="shared" si="4"/>
        <v>0.177025187</v>
      </c>
    </row>
    <row r="22" spans="1:14" x14ac:dyDescent="0.35">
      <c r="A22" t="s">
        <v>24</v>
      </c>
      <c r="B22" t="s">
        <v>25</v>
      </c>
      <c r="C22" t="s">
        <v>19</v>
      </c>
      <c r="D22">
        <v>682262</v>
      </c>
      <c r="E22" s="9">
        <v>109</v>
      </c>
      <c r="F22" s="1">
        <f t="shared" si="0"/>
        <v>15.976267181815784</v>
      </c>
      <c r="G22" s="9">
        <v>1315</v>
      </c>
      <c r="H22" s="1">
        <f t="shared" si="1"/>
        <v>192.74120499163078</v>
      </c>
      <c r="I22" s="2">
        <v>225115700</v>
      </c>
      <c r="J22" s="2">
        <v>246094300</v>
      </c>
      <c r="K22" s="6">
        <f t="shared" si="2"/>
        <v>9.3190301698193423E-2</v>
      </c>
      <c r="L22" s="1">
        <f t="shared" si="3"/>
        <v>360.70351272678238</v>
      </c>
      <c r="M22" s="2">
        <v>2600000000</v>
      </c>
      <c r="N22" s="3">
        <f t="shared" si="4"/>
        <v>9.4651653846153844E-2</v>
      </c>
    </row>
    <row r="23" spans="1:14" x14ac:dyDescent="0.35">
      <c r="A23" t="s">
        <v>54</v>
      </c>
      <c r="B23" t="s">
        <v>57</v>
      </c>
      <c r="C23" t="s">
        <v>19</v>
      </c>
      <c r="D23">
        <v>675592</v>
      </c>
      <c r="E23" s="9">
        <v>100</v>
      </c>
      <c r="F23" s="1">
        <f t="shared" si="0"/>
        <v>14.801833059006027</v>
      </c>
      <c r="G23" s="12">
        <v>3000</v>
      </c>
      <c r="H23" s="1">
        <f t="shared" si="1"/>
        <v>444.05499177018078</v>
      </c>
      <c r="I23" s="2">
        <v>161142942</v>
      </c>
      <c r="J23" s="2">
        <v>168597218</v>
      </c>
      <c r="K23" s="6">
        <f t="shared" si="2"/>
        <v>4.6258780604861986E-2</v>
      </c>
      <c r="L23" s="1">
        <f t="shared" si="3"/>
        <v>249.55478750488462</v>
      </c>
      <c r="M23" s="2">
        <v>1537000000</v>
      </c>
      <c r="N23" s="3">
        <f t="shared" si="4"/>
        <v>0.10969239947950553</v>
      </c>
    </row>
    <row r="24" spans="1:14" x14ac:dyDescent="0.35">
      <c r="A24" t="s">
        <v>62</v>
      </c>
      <c r="B24" t="s">
        <v>58</v>
      </c>
      <c r="C24" t="s">
        <v>19</v>
      </c>
      <c r="D24">
        <v>666453</v>
      </c>
      <c r="E24" s="9">
        <v>53</v>
      </c>
      <c r="F24" s="1">
        <f t="shared" si="0"/>
        <v>7.9525487918878</v>
      </c>
      <c r="G24" s="9">
        <v>789</v>
      </c>
      <c r="H24" s="1">
        <f t="shared" si="1"/>
        <v>118.38794333583914</v>
      </c>
      <c r="I24" s="2">
        <v>228526742</v>
      </c>
      <c r="J24" s="2">
        <v>230043026</v>
      </c>
      <c r="K24" s="6">
        <f t="shared" si="2"/>
        <v>6.635039675137888E-3</v>
      </c>
      <c r="L24" s="1">
        <f t="shared" si="3"/>
        <v>345.175167641229</v>
      </c>
      <c r="M24" s="2">
        <v>5700000000</v>
      </c>
      <c r="N24" s="3">
        <f t="shared" si="4"/>
        <v>4.035842561403509E-2</v>
      </c>
    </row>
    <row r="25" spans="1:14" x14ac:dyDescent="0.35">
      <c r="A25" t="s">
        <v>55</v>
      </c>
      <c r="B25" t="s">
        <v>59</v>
      </c>
      <c r="C25" t="s">
        <v>19</v>
      </c>
      <c r="D25">
        <v>661193</v>
      </c>
      <c r="E25" s="9">
        <v>327</v>
      </c>
      <c r="F25" s="1">
        <f t="shared" si="0"/>
        <v>49.456058972191173</v>
      </c>
      <c r="G25" s="9">
        <v>2600</v>
      </c>
      <c r="H25" s="1">
        <f t="shared" si="1"/>
        <v>393.22860344861482</v>
      </c>
      <c r="I25" s="2">
        <v>328700000</v>
      </c>
      <c r="J25" s="2">
        <v>341000978</v>
      </c>
      <c r="K25" s="6">
        <f t="shared" si="2"/>
        <v>3.7423115302707637E-2</v>
      </c>
      <c r="L25" s="1">
        <f t="shared" si="3"/>
        <v>515.73591674443014</v>
      </c>
      <c r="M25" s="2">
        <v>2400000000</v>
      </c>
      <c r="N25" s="3">
        <f t="shared" si="4"/>
        <v>0.14208374083333333</v>
      </c>
    </row>
    <row r="26" spans="1:14" x14ac:dyDescent="0.35">
      <c r="A26" t="s">
        <v>63</v>
      </c>
      <c r="B26" t="s">
        <v>25</v>
      </c>
      <c r="C26" t="s">
        <v>19</v>
      </c>
      <c r="D26">
        <v>650980</v>
      </c>
      <c r="E26" s="9">
        <v>332</v>
      </c>
      <c r="F26" s="1">
        <f t="shared" si="0"/>
        <v>51.000030722910068</v>
      </c>
      <c r="G26" s="9">
        <v>2040</v>
      </c>
      <c r="H26" s="1">
        <f t="shared" si="1"/>
        <v>313.37368275523056</v>
      </c>
      <c r="I26" s="2">
        <v>281479496</v>
      </c>
      <c r="J26" s="2">
        <v>275723593</v>
      </c>
      <c r="K26" s="6">
        <f t="shared" si="2"/>
        <v>-2.044874700216175E-2</v>
      </c>
      <c r="L26" s="1">
        <f t="shared" si="3"/>
        <v>423.55155765154075</v>
      </c>
      <c r="M26" s="2">
        <v>2000000000</v>
      </c>
      <c r="N26" s="3">
        <f t="shared" si="4"/>
        <v>0.13786179649999999</v>
      </c>
    </row>
    <row r="27" spans="1:14" x14ac:dyDescent="0.35">
      <c r="A27" t="s">
        <v>10</v>
      </c>
      <c r="B27" t="s">
        <v>11</v>
      </c>
      <c r="C27" t="s">
        <v>18</v>
      </c>
      <c r="D27">
        <v>949611</v>
      </c>
      <c r="E27" s="9">
        <v>175</v>
      </c>
      <c r="F27" s="1">
        <f t="shared" si="0"/>
        <v>18.42859865776618</v>
      </c>
      <c r="G27" s="9">
        <v>1787</v>
      </c>
      <c r="H27" s="1">
        <f t="shared" si="1"/>
        <v>188.18231886530378</v>
      </c>
      <c r="I27" s="2">
        <v>484600000</v>
      </c>
      <c r="J27" s="2">
        <v>513800000</v>
      </c>
      <c r="K27" s="6">
        <f t="shared" si="2"/>
        <v>6.0255881139083783E-2</v>
      </c>
      <c r="L27" s="1">
        <f t="shared" si="3"/>
        <v>541.06365659201504</v>
      </c>
      <c r="M27" s="2">
        <v>1400000000</v>
      </c>
      <c r="N27" s="3">
        <f t="shared" si="4"/>
        <v>0.36699999999999999</v>
      </c>
    </row>
    <row r="28" spans="1:14" x14ac:dyDescent="0.35">
      <c r="A28" t="s">
        <v>38</v>
      </c>
      <c r="B28" t="s">
        <v>27</v>
      </c>
      <c r="C28" t="s">
        <v>18</v>
      </c>
      <c r="D28">
        <v>938055</v>
      </c>
      <c r="E28" s="9">
        <v>115</v>
      </c>
      <c r="F28" s="1">
        <f t="shared" si="0"/>
        <v>12.25940909648155</v>
      </c>
      <c r="G28" s="9">
        <v>1562</v>
      </c>
      <c r="H28" s="1">
        <f t="shared" si="1"/>
        <v>166.51475659742766</v>
      </c>
      <c r="I28" s="2">
        <v>273207127</v>
      </c>
      <c r="J28" s="2">
        <v>282524533</v>
      </c>
      <c r="K28" s="6">
        <f t="shared" si="2"/>
        <v>3.4103817503999448E-2</v>
      </c>
      <c r="L28" s="1">
        <f t="shared" si="3"/>
        <v>301.18120259473056</v>
      </c>
      <c r="M28" s="2">
        <v>1800000000</v>
      </c>
      <c r="N28" s="3">
        <f t="shared" si="4"/>
        <v>0.15695807388888888</v>
      </c>
    </row>
    <row r="29" spans="1:14" x14ac:dyDescent="0.35">
      <c r="A29" t="s">
        <v>14</v>
      </c>
      <c r="B29" t="s">
        <v>13</v>
      </c>
      <c r="C29" t="s">
        <v>18</v>
      </c>
      <c r="D29">
        <v>676492</v>
      </c>
      <c r="E29" s="9">
        <v>76</v>
      </c>
      <c r="F29" s="1">
        <f t="shared" si="0"/>
        <v>11.234427014657971</v>
      </c>
      <c r="G29" s="9">
        <v>1100</v>
      </c>
      <c r="H29" s="1">
        <f t="shared" si="1"/>
        <v>162.60354889636537</v>
      </c>
      <c r="I29" s="2">
        <v>226429675</v>
      </c>
      <c r="J29" s="2">
        <v>227731144</v>
      </c>
      <c r="K29" s="6">
        <f t="shared" si="2"/>
        <v>5.7477846046460118E-3</v>
      </c>
      <c r="L29" s="1">
        <f t="shared" si="3"/>
        <v>336.6353837148111</v>
      </c>
      <c r="M29" s="2">
        <v>1650000000</v>
      </c>
      <c r="N29" s="3">
        <f t="shared" si="4"/>
        <v>0.13801887515151515</v>
      </c>
    </row>
    <row r="30" spans="1:14" x14ac:dyDescent="0.35">
      <c r="A30" t="s">
        <v>64</v>
      </c>
      <c r="B30" t="s">
        <v>31</v>
      </c>
      <c r="C30" t="s">
        <v>18</v>
      </c>
      <c r="D30">
        <v>548213</v>
      </c>
      <c r="E30" s="9">
        <v>24</v>
      </c>
      <c r="F30" s="1">
        <f t="shared" si="0"/>
        <v>4.3778604301612694</v>
      </c>
      <c r="G30" s="9">
        <v>813</v>
      </c>
      <c r="H30" s="1">
        <f t="shared" si="1"/>
        <v>148.30002207171302</v>
      </c>
      <c r="I30" s="2">
        <v>206993517</v>
      </c>
      <c r="J30" s="2">
        <v>232052047</v>
      </c>
      <c r="K30" s="6">
        <f t="shared" si="2"/>
        <v>0.12105949192602009</v>
      </c>
      <c r="L30" s="1">
        <f t="shared" si="3"/>
        <v>423.28811429134294</v>
      </c>
      <c r="M30" s="2">
        <v>2100000000</v>
      </c>
      <c r="N30" s="3">
        <f t="shared" si="4"/>
        <v>0.11050097476190476</v>
      </c>
    </row>
    <row r="31" spans="1:14" x14ac:dyDescent="0.35">
      <c r="A31" t="s">
        <v>20</v>
      </c>
      <c r="B31" t="s">
        <v>7</v>
      </c>
      <c r="C31" t="s">
        <v>18</v>
      </c>
      <c r="D31">
        <v>525010</v>
      </c>
      <c r="E31" s="9">
        <v>77</v>
      </c>
      <c r="F31" s="1">
        <f t="shared" si="0"/>
        <v>14.66638730690844</v>
      </c>
      <c r="G31" s="9">
        <v>800</v>
      </c>
      <c r="H31" s="1">
        <f t="shared" si="1"/>
        <v>152.37804994190586</v>
      </c>
      <c r="I31" s="2">
        <v>211491400</v>
      </c>
      <c r="J31" s="2">
        <v>207022900</v>
      </c>
      <c r="K31" s="6">
        <f t="shared" si="2"/>
        <v>-2.1128518700996825E-2</v>
      </c>
      <c r="L31" s="1">
        <f t="shared" si="3"/>
        <v>394.32182244147731</v>
      </c>
      <c r="M31" s="2">
        <v>1400000000</v>
      </c>
      <c r="N31" s="3">
        <f t="shared" si="4"/>
        <v>0.14787349999999999</v>
      </c>
    </row>
    <row r="32" spans="1:14" x14ac:dyDescent="0.35">
      <c r="A32" t="s">
        <v>67</v>
      </c>
      <c r="B32" t="s">
        <v>48</v>
      </c>
      <c r="C32" t="s">
        <v>18</v>
      </c>
      <c r="D32">
        <v>495183</v>
      </c>
      <c r="E32" s="9">
        <v>39</v>
      </c>
      <c r="F32" s="1">
        <f t="shared" si="0"/>
        <v>7.8758761912262738</v>
      </c>
      <c r="G32" s="9">
        <v>680</v>
      </c>
      <c r="H32" s="1">
        <f t="shared" si="1"/>
        <v>137.32296948804785</v>
      </c>
      <c r="I32" s="2">
        <v>144179187</v>
      </c>
      <c r="J32" s="2">
        <v>158751000</v>
      </c>
      <c r="K32" s="6">
        <f t="shared" si="2"/>
        <v>0.1010673822151598</v>
      </c>
      <c r="L32" s="1">
        <f t="shared" si="3"/>
        <v>320.59056954701595</v>
      </c>
      <c r="M32" s="2">
        <v>400000000</v>
      </c>
      <c r="N32" s="3">
        <f t="shared" si="4"/>
        <v>0.39687749999999999</v>
      </c>
    </row>
    <row r="33" spans="1:14" x14ac:dyDescent="0.35">
      <c r="A33" t="s">
        <v>65</v>
      </c>
      <c r="B33" t="s">
        <v>66</v>
      </c>
      <c r="C33" t="s">
        <v>18</v>
      </c>
      <c r="D33">
        <v>480871</v>
      </c>
      <c r="E33" s="9">
        <v>37</v>
      </c>
      <c r="F33" s="1">
        <f t="shared" si="0"/>
        <v>7.6943712554926371</v>
      </c>
      <c r="G33" s="9">
        <v>900</v>
      </c>
      <c r="H33" s="1">
        <f t="shared" si="1"/>
        <v>187.16038189036146</v>
      </c>
      <c r="I33" s="2">
        <v>164584331</v>
      </c>
      <c r="J33" s="2">
        <v>169927786</v>
      </c>
      <c r="K33" s="6">
        <f t="shared" si="2"/>
        <v>3.2466365221607882E-2</v>
      </c>
      <c r="L33" s="1">
        <f t="shared" si="3"/>
        <v>353.37499246159575</v>
      </c>
      <c r="M33" s="2">
        <v>1215814262</v>
      </c>
      <c r="N33" s="3">
        <f t="shared" si="4"/>
        <v>0.13976459341780612</v>
      </c>
    </row>
    <row r="34" spans="1:14" x14ac:dyDescent="0.35">
      <c r="A34" t="s">
        <v>28</v>
      </c>
      <c r="B34" t="s">
        <v>11</v>
      </c>
      <c r="C34" t="s">
        <v>18</v>
      </c>
      <c r="D34">
        <v>467963</v>
      </c>
      <c r="E34" s="9">
        <v>61</v>
      </c>
      <c r="F34" s="1">
        <f t="shared" ref="F34:F51" si="5">(E34/D34)*100000</f>
        <v>13.035218596342018</v>
      </c>
      <c r="G34" s="9">
        <v>1400</v>
      </c>
      <c r="H34" s="1">
        <f t="shared" ref="H34:H51" si="6">(G34/D34)*100000</f>
        <v>299.16895139145618</v>
      </c>
      <c r="I34" s="2">
        <f>266173000</f>
        <v>266173000</v>
      </c>
      <c r="J34" s="2">
        <f>277787000</f>
        <v>277787000</v>
      </c>
      <c r="K34" s="6">
        <f t="shared" ref="K34:K51" si="7">(J34-I34)/I34</f>
        <v>4.3633276102384537E-2</v>
      </c>
      <c r="L34" s="1">
        <f t="shared" ref="L34:L51" si="8">(J34/D34)</f>
        <v>593.60889642984591</v>
      </c>
      <c r="M34" s="2">
        <f>1368052000+888769000</f>
        <v>2256821000</v>
      </c>
      <c r="N34" s="3">
        <f t="shared" ref="N34:N51" si="9">J34/M34</f>
        <v>0.12308774156213541</v>
      </c>
    </row>
    <row r="35" spans="1:14" x14ac:dyDescent="0.35">
      <c r="A35" t="s">
        <v>68</v>
      </c>
      <c r="B35" t="s">
        <v>69</v>
      </c>
      <c r="C35" t="s">
        <v>18</v>
      </c>
      <c r="D35">
        <v>450349</v>
      </c>
      <c r="E35" s="9">
        <v>17</v>
      </c>
      <c r="F35" s="1">
        <f t="shared" si="5"/>
        <v>3.7748501717556828</v>
      </c>
      <c r="G35" s="9">
        <v>761</v>
      </c>
      <c r="H35" s="1">
        <f t="shared" si="6"/>
        <v>168.98005768859261</v>
      </c>
      <c r="I35" s="2">
        <v>106129479</v>
      </c>
      <c r="J35" s="2">
        <v>107691627</v>
      </c>
      <c r="K35" s="6">
        <f t="shared" si="7"/>
        <v>1.471926569996636E-2</v>
      </c>
      <c r="L35" s="1">
        <f t="shared" si="8"/>
        <v>239.12926863388174</v>
      </c>
      <c r="M35" s="2">
        <v>2300000000</v>
      </c>
      <c r="N35" s="3">
        <f t="shared" si="9"/>
        <v>4.6822446521739128E-2</v>
      </c>
    </row>
    <row r="36" spans="1:14" x14ac:dyDescent="0.35">
      <c r="A36" t="s">
        <v>12</v>
      </c>
      <c r="B36" t="s">
        <v>13</v>
      </c>
      <c r="C36" t="s">
        <v>18</v>
      </c>
      <c r="D36">
        <v>402324</v>
      </c>
      <c r="E36" s="9">
        <v>79</v>
      </c>
      <c r="F36" s="1">
        <f t="shared" si="5"/>
        <v>19.635915331921534</v>
      </c>
      <c r="G36" s="9">
        <v>820</v>
      </c>
      <c r="H36" s="1">
        <f t="shared" si="6"/>
        <v>203.81583002753999</v>
      </c>
      <c r="I36" s="2">
        <v>122558000</v>
      </c>
      <c r="J36" s="2">
        <v>122698000</v>
      </c>
      <c r="K36" s="6">
        <f t="shared" si="7"/>
        <v>1.1423162910621911E-3</v>
      </c>
      <c r="L36" s="1">
        <f t="shared" si="8"/>
        <v>304.97310625267198</v>
      </c>
      <c r="M36" s="2">
        <v>799400000</v>
      </c>
      <c r="N36" s="3">
        <f t="shared" si="9"/>
        <v>0.15348761571178385</v>
      </c>
    </row>
    <row r="37" spans="1:14" x14ac:dyDescent="0.35">
      <c r="A37" t="s">
        <v>70</v>
      </c>
      <c r="B37" t="s">
        <v>48</v>
      </c>
      <c r="C37" t="s">
        <v>18</v>
      </c>
      <c r="D37">
        <v>393440</v>
      </c>
      <c r="E37" s="9">
        <v>38</v>
      </c>
      <c r="F37" s="1">
        <f t="shared" si="5"/>
        <v>9.6583977226514843</v>
      </c>
      <c r="G37" s="9">
        <v>744</v>
      </c>
      <c r="H37" s="1">
        <f t="shared" si="6"/>
        <v>189.10126067507116</v>
      </c>
      <c r="I37" s="2">
        <v>127156044</v>
      </c>
      <c r="J37" s="2">
        <v>136764493</v>
      </c>
      <c r="K37" s="6">
        <f t="shared" si="7"/>
        <v>7.55642335019482E-2</v>
      </c>
      <c r="L37" s="1">
        <f t="shared" si="8"/>
        <v>347.61207045546968</v>
      </c>
      <c r="M37" s="2">
        <v>918000000</v>
      </c>
      <c r="N37" s="3">
        <f t="shared" si="9"/>
        <v>0.14898092919389977</v>
      </c>
    </row>
    <row r="38" spans="1:14" x14ac:dyDescent="0.35">
      <c r="A38" t="s">
        <v>17</v>
      </c>
      <c r="B38" t="s">
        <v>7</v>
      </c>
      <c r="C38" t="s">
        <v>18</v>
      </c>
      <c r="D38">
        <v>377917</v>
      </c>
      <c r="E38" s="9">
        <v>44</v>
      </c>
      <c r="F38" s="1">
        <f t="shared" si="5"/>
        <v>11.642768121042451</v>
      </c>
      <c r="G38" s="9">
        <v>400</v>
      </c>
      <c r="H38" s="1">
        <f t="shared" si="6"/>
        <v>105.84334655493139</v>
      </c>
      <c r="I38" s="2">
        <v>122256363</v>
      </c>
      <c r="J38" s="2">
        <v>133358995</v>
      </c>
      <c r="K38" s="6">
        <f t="shared" si="7"/>
        <v>9.0814348861334937E-2</v>
      </c>
      <c r="L38" s="1">
        <f t="shared" si="8"/>
        <v>352.87905810005901</v>
      </c>
      <c r="M38" s="2">
        <v>683000000</v>
      </c>
      <c r="N38" s="3">
        <f t="shared" si="9"/>
        <v>0.19525475109809665</v>
      </c>
    </row>
    <row r="39" spans="1:14" x14ac:dyDescent="0.35">
      <c r="A39" t="s">
        <v>71</v>
      </c>
      <c r="B39" t="s">
        <v>7</v>
      </c>
      <c r="C39" t="s">
        <v>18</v>
      </c>
      <c r="D39">
        <v>349366</v>
      </c>
      <c r="E39" s="9">
        <v>16</v>
      </c>
      <c r="F39" s="1">
        <f t="shared" si="5"/>
        <v>4.579724415083323</v>
      </c>
      <c r="G39" s="9">
        <v>400</v>
      </c>
      <c r="H39" s="1">
        <f t="shared" si="6"/>
        <v>114.49311037708306</v>
      </c>
      <c r="I39" s="2">
        <v>177878665</v>
      </c>
      <c r="J39" s="2">
        <v>175200000</v>
      </c>
      <c r="K39" s="6">
        <f t="shared" si="7"/>
        <v>-1.5058944814995099E-2</v>
      </c>
      <c r="L39" s="1">
        <f t="shared" si="8"/>
        <v>501.47982345162382</v>
      </c>
      <c r="M39" s="2">
        <v>1800000000</v>
      </c>
      <c r="N39" s="3">
        <f t="shared" si="9"/>
        <v>9.7333333333333327E-2</v>
      </c>
    </row>
    <row r="40" spans="1:14" x14ac:dyDescent="0.35">
      <c r="A40" t="s">
        <v>73</v>
      </c>
      <c r="B40" t="s">
        <v>27</v>
      </c>
      <c r="C40" t="s">
        <v>18</v>
      </c>
      <c r="D40">
        <v>327423</v>
      </c>
      <c r="E40" s="9">
        <v>34</v>
      </c>
      <c r="F40" s="1">
        <f t="shared" si="5"/>
        <v>10.384120846733431</v>
      </c>
      <c r="G40" s="9">
        <v>456</v>
      </c>
      <c r="H40" s="1">
        <f t="shared" si="6"/>
        <v>139.26938547383659</v>
      </c>
      <c r="I40" s="2">
        <v>73161731</v>
      </c>
      <c r="J40" s="2">
        <v>72636597</v>
      </c>
      <c r="K40" s="6">
        <f t="shared" si="7"/>
        <v>-7.1777142615720782E-3</v>
      </c>
      <c r="L40" s="1">
        <f t="shared" si="8"/>
        <v>221.84329445396321</v>
      </c>
      <c r="M40" s="2">
        <v>1200000000</v>
      </c>
      <c r="N40" s="3">
        <f t="shared" si="9"/>
        <v>6.0530497500000002E-2</v>
      </c>
    </row>
    <row r="41" spans="1:14" x14ac:dyDescent="0.35">
      <c r="A41" t="s">
        <v>15</v>
      </c>
      <c r="B41" t="s">
        <v>16</v>
      </c>
      <c r="C41" t="s">
        <v>18</v>
      </c>
      <c r="D41">
        <v>320601</v>
      </c>
      <c r="E41" s="9">
        <v>34</v>
      </c>
      <c r="F41" s="1">
        <f t="shared" si="5"/>
        <v>10.60508232974944</v>
      </c>
      <c r="G41" s="9">
        <v>633</v>
      </c>
      <c r="H41" s="1">
        <f t="shared" si="6"/>
        <v>197.44167984504105</v>
      </c>
      <c r="I41" s="2">
        <v>79640136</v>
      </c>
      <c r="J41" s="2">
        <v>80819323</v>
      </c>
      <c r="K41" s="6">
        <f t="shared" si="7"/>
        <v>1.4806441314967117E-2</v>
      </c>
      <c r="L41" s="1">
        <f t="shared" si="8"/>
        <v>252.0869336028272</v>
      </c>
      <c r="M41" s="2">
        <v>400000000</v>
      </c>
      <c r="N41" s="3">
        <f t="shared" si="9"/>
        <v>0.2020483075</v>
      </c>
    </row>
    <row r="42" spans="1:14" x14ac:dyDescent="0.35">
      <c r="A42" t="s">
        <v>72</v>
      </c>
      <c r="B42" t="s">
        <v>7</v>
      </c>
      <c r="C42" t="s">
        <v>18</v>
      </c>
      <c r="D42">
        <v>315904</v>
      </c>
      <c r="E42" s="9">
        <v>56</v>
      </c>
      <c r="F42" s="1">
        <f t="shared" si="5"/>
        <v>17.726904376012968</v>
      </c>
      <c r="G42" s="9">
        <v>400</v>
      </c>
      <c r="H42" s="1">
        <f t="shared" si="6"/>
        <v>126.62074554294976</v>
      </c>
      <c r="I42" s="2">
        <v>143500433</v>
      </c>
      <c r="J42" s="2">
        <v>152928298</v>
      </c>
      <c r="K42" s="6">
        <f t="shared" si="7"/>
        <v>6.5699209423291424E-2</v>
      </c>
      <c r="L42" s="1">
        <f t="shared" si="8"/>
        <v>484.0973776843598</v>
      </c>
      <c r="M42" s="2">
        <v>991770073</v>
      </c>
      <c r="N42" s="3">
        <f t="shared" si="9"/>
        <v>0.15419733077588035</v>
      </c>
    </row>
    <row r="43" spans="1:14" x14ac:dyDescent="0.35">
      <c r="A43" t="s">
        <v>76</v>
      </c>
      <c r="B43" t="s">
        <v>27</v>
      </c>
      <c r="C43" t="s">
        <v>18</v>
      </c>
      <c r="D43">
        <v>284467</v>
      </c>
      <c r="E43" s="9">
        <v>3</v>
      </c>
      <c r="F43" s="1">
        <f t="shared" si="5"/>
        <v>1.0546038732084917</v>
      </c>
      <c r="G43" s="9">
        <v>413</v>
      </c>
      <c r="H43" s="1">
        <f t="shared" si="6"/>
        <v>145.18379987836903</v>
      </c>
      <c r="I43" s="2">
        <v>78978173</v>
      </c>
      <c r="J43" s="2">
        <v>82370706</v>
      </c>
      <c r="K43" s="6">
        <f t="shared" si="7"/>
        <v>4.2955323871571451E-2</v>
      </c>
      <c r="L43" s="1">
        <f t="shared" si="8"/>
        <v>289.56155195505983</v>
      </c>
      <c r="M43" s="2">
        <v>638900000</v>
      </c>
      <c r="N43" s="3">
        <f t="shared" si="9"/>
        <v>0.1289258193770543</v>
      </c>
    </row>
    <row r="44" spans="1:14" x14ac:dyDescent="0.35">
      <c r="A44" t="s">
        <v>74</v>
      </c>
      <c r="B44" t="s">
        <v>75</v>
      </c>
      <c r="C44" t="s">
        <v>18</v>
      </c>
      <c r="D44">
        <v>280437</v>
      </c>
      <c r="E44" s="9">
        <v>18</v>
      </c>
      <c r="F44" s="1">
        <f t="shared" si="5"/>
        <v>6.4185538998063736</v>
      </c>
      <c r="G44" s="9">
        <v>445</v>
      </c>
      <c r="H44" s="1">
        <f t="shared" si="6"/>
        <v>158.68091585632425</v>
      </c>
      <c r="I44" s="2">
        <v>126191552</v>
      </c>
      <c r="J44" s="2">
        <v>130400301</v>
      </c>
      <c r="K44" s="6">
        <f t="shared" si="7"/>
        <v>3.3352066230233859E-2</v>
      </c>
      <c r="L44" s="1">
        <f t="shared" si="8"/>
        <v>464.98964473304164</v>
      </c>
      <c r="M44" s="2">
        <v>550818000</v>
      </c>
      <c r="N44" s="3">
        <f t="shared" si="9"/>
        <v>0.23673936036948684</v>
      </c>
    </row>
    <row r="45" spans="1:14" x14ac:dyDescent="0.35">
      <c r="A45" t="s">
        <v>77</v>
      </c>
      <c r="B45" t="s">
        <v>31</v>
      </c>
      <c r="C45" t="s">
        <v>18</v>
      </c>
      <c r="D45">
        <v>273102</v>
      </c>
      <c r="E45" s="9">
        <v>11</v>
      </c>
      <c r="F45" s="1">
        <f t="shared" si="5"/>
        <v>4.0277991373186577</v>
      </c>
      <c r="G45" s="9">
        <v>334</v>
      </c>
      <c r="H45" s="1">
        <f t="shared" si="6"/>
        <v>122.29862835131196</v>
      </c>
      <c r="I45" s="2">
        <v>84957575</v>
      </c>
      <c r="J45" s="2">
        <v>88321063</v>
      </c>
      <c r="K45" s="6">
        <f t="shared" si="7"/>
        <v>3.9590207229902689E-2</v>
      </c>
      <c r="L45" s="1">
        <f t="shared" si="8"/>
        <v>323.39954668951526</v>
      </c>
      <c r="M45" s="2">
        <v>1000000000</v>
      </c>
      <c r="N45" s="3">
        <f t="shared" si="9"/>
        <v>8.8321063000000005E-2</v>
      </c>
    </row>
    <row r="46" spans="1:14" x14ac:dyDescent="0.35">
      <c r="A46" t="s">
        <v>83</v>
      </c>
      <c r="B46" t="s">
        <v>57</v>
      </c>
      <c r="C46" t="s">
        <v>18</v>
      </c>
      <c r="D46">
        <v>271849</v>
      </c>
      <c r="E46" s="9">
        <v>18</v>
      </c>
      <c r="F46" s="1">
        <f t="shared" si="5"/>
        <v>6.6213228667385211</v>
      </c>
      <c r="G46" s="9">
        <v>295</v>
      </c>
      <c r="H46" s="1">
        <f t="shared" si="6"/>
        <v>108.51612476043685</v>
      </c>
      <c r="I46" s="2">
        <v>36232196</v>
      </c>
      <c r="J46" s="2">
        <v>35793557</v>
      </c>
      <c r="K46" s="6">
        <f t="shared" si="7"/>
        <v>-1.2106332169322555E-2</v>
      </c>
      <c r="L46" s="1">
        <f t="shared" si="8"/>
        <v>131.66705413667145</v>
      </c>
      <c r="M46" s="2">
        <v>593494538</v>
      </c>
      <c r="N46" s="3">
        <f t="shared" si="9"/>
        <v>6.0309833887637228E-2</v>
      </c>
    </row>
    <row r="47" spans="1:14" x14ac:dyDescent="0.35">
      <c r="A47" t="s">
        <v>78</v>
      </c>
      <c r="B47" t="s">
        <v>31</v>
      </c>
      <c r="C47" t="s">
        <v>18</v>
      </c>
      <c r="D47">
        <v>266714</v>
      </c>
      <c r="E47" s="9">
        <v>4</v>
      </c>
      <c r="F47" s="1">
        <f t="shared" si="5"/>
        <v>1.4997337972509879</v>
      </c>
      <c r="G47" s="9">
        <v>288</v>
      </c>
      <c r="H47" s="1">
        <f t="shared" si="6"/>
        <v>107.98083340207113</v>
      </c>
      <c r="I47" s="2">
        <v>58715270</v>
      </c>
      <c r="J47" s="2">
        <v>61716320</v>
      </c>
      <c r="K47" s="6">
        <f t="shared" si="7"/>
        <v>5.1111916882950553E-2</v>
      </c>
      <c r="L47" s="1">
        <f t="shared" si="8"/>
        <v>231.39512736489274</v>
      </c>
      <c r="M47" s="2">
        <v>988000000</v>
      </c>
      <c r="N47" s="3">
        <f t="shared" si="9"/>
        <v>6.2465910931174089E-2</v>
      </c>
    </row>
    <row r="48" spans="1:14" x14ac:dyDescent="0.35">
      <c r="A48" t="s">
        <v>79</v>
      </c>
      <c r="B48" t="s">
        <v>27</v>
      </c>
      <c r="C48" t="s">
        <v>18</v>
      </c>
      <c r="D48">
        <v>266041</v>
      </c>
      <c r="E48" s="9">
        <v>41</v>
      </c>
      <c r="F48" s="1">
        <f t="shared" si="5"/>
        <v>15.411158430467484</v>
      </c>
      <c r="G48" s="9">
        <v>477</v>
      </c>
      <c r="H48" s="1">
        <f t="shared" si="6"/>
        <v>179.29567247153636</v>
      </c>
      <c r="I48" s="2">
        <v>73480446</v>
      </c>
      <c r="J48" s="2">
        <v>77801456</v>
      </c>
      <c r="K48" s="6">
        <f t="shared" si="7"/>
        <v>5.8804896203270188E-2</v>
      </c>
      <c r="L48" s="1">
        <f t="shared" si="8"/>
        <v>292.44160110659635</v>
      </c>
      <c r="M48" s="2">
        <v>943700000</v>
      </c>
      <c r="N48" s="3">
        <f t="shared" si="9"/>
        <v>8.2442996715057754E-2</v>
      </c>
    </row>
    <row r="49" spans="1:14" x14ac:dyDescent="0.35">
      <c r="A49" t="s">
        <v>80</v>
      </c>
      <c r="B49" t="s">
        <v>27</v>
      </c>
      <c r="C49" t="s">
        <v>18</v>
      </c>
      <c r="D49">
        <v>256684</v>
      </c>
      <c r="E49" s="9">
        <v>9</v>
      </c>
      <c r="F49" s="1">
        <f t="shared" si="5"/>
        <v>3.5062567203253803</v>
      </c>
      <c r="G49" s="12">
        <v>403</v>
      </c>
      <c r="H49" s="1">
        <f t="shared" si="6"/>
        <v>157.00238425456982</v>
      </c>
      <c r="I49" s="2">
        <v>73052917</v>
      </c>
      <c r="J49" s="2">
        <v>74427782</v>
      </c>
      <c r="K49" s="6">
        <f t="shared" si="7"/>
        <v>1.8820124595435389E-2</v>
      </c>
      <c r="L49" s="1">
        <f t="shared" si="8"/>
        <v>289.95878979601378</v>
      </c>
      <c r="M49" s="2">
        <v>798300000</v>
      </c>
      <c r="N49" s="3">
        <f t="shared" si="9"/>
        <v>9.3232847300513594E-2</v>
      </c>
    </row>
    <row r="50" spans="1:14" x14ac:dyDescent="0.35">
      <c r="A50" t="s">
        <v>81</v>
      </c>
      <c r="B50" t="s">
        <v>69</v>
      </c>
      <c r="C50" t="s">
        <v>18</v>
      </c>
      <c r="D50">
        <v>249422</v>
      </c>
      <c r="E50" s="9">
        <v>16</v>
      </c>
      <c r="F50" s="1">
        <f t="shared" si="5"/>
        <v>6.4148310894788754</v>
      </c>
      <c r="G50" s="9">
        <v>400</v>
      </c>
      <c r="H50" s="1">
        <f t="shared" si="6"/>
        <v>160.37077723697186</v>
      </c>
      <c r="I50" s="2">
        <v>53275090</v>
      </c>
      <c r="J50" s="2">
        <v>54451736</v>
      </c>
      <c r="K50" s="6">
        <f t="shared" si="7"/>
        <v>2.2086232045783499E-2</v>
      </c>
      <c r="L50" s="1">
        <f t="shared" si="8"/>
        <v>218.31168060556004</v>
      </c>
      <c r="M50" s="2">
        <v>1300000000</v>
      </c>
      <c r="N50" s="3">
        <f t="shared" si="9"/>
        <v>4.1885950769230768E-2</v>
      </c>
    </row>
    <row r="51" spans="1:14" x14ac:dyDescent="0.35">
      <c r="A51" t="s">
        <v>82</v>
      </c>
      <c r="B51" t="s">
        <v>31</v>
      </c>
      <c r="C51" t="s">
        <v>18</v>
      </c>
      <c r="D51">
        <v>248325</v>
      </c>
      <c r="E51" s="9">
        <v>26</v>
      </c>
      <c r="F51" s="1">
        <f t="shared" si="5"/>
        <v>10.470150005033727</v>
      </c>
      <c r="G51" s="9">
        <v>432</v>
      </c>
      <c r="H51" s="1">
        <f t="shared" si="6"/>
        <v>173.96556931440654</v>
      </c>
      <c r="I51" s="2">
        <v>100355920</v>
      </c>
      <c r="J51" s="2">
        <v>106896480</v>
      </c>
      <c r="K51" s="6">
        <f t="shared" si="7"/>
        <v>6.5173634001860575E-2</v>
      </c>
      <c r="L51" s="1">
        <f t="shared" si="8"/>
        <v>430.47006946541831</v>
      </c>
      <c r="M51" s="2">
        <v>1244000000</v>
      </c>
      <c r="N51" s="3">
        <f t="shared" si="9"/>
        <v>8.5929646302250806E-2</v>
      </c>
    </row>
  </sheetData>
  <autoFilter ref="A1:N51" xr:uid="{F7C54660-DC76-4105-A8DE-9067EBBF8D5C}">
    <sortState xmlns:xlrd2="http://schemas.microsoft.com/office/spreadsheetml/2017/richdata2" ref="A2:N51">
      <sortCondition ref="C1:C51"/>
    </sortState>
  </autoFilter>
  <hyperlinks>
    <hyperlink ref="G2" r:id="rId1" display="https://www1.nyc.gov/site/nypd/about/about-nypd/about-nypd-landing.page" xr:uid="{FBCC1872-4ADA-47E6-A93D-3EE099078FC8}"/>
    <hyperlink ref="G3" r:id="rId2" display="https://www.citywatchla.com/index.php/cw/los-angeles/24076-lapd-personnel-numbers-are-shrinking-to-dangerous-levels" xr:uid="{2CFB43A2-226D-4CE0-A683-020282A7F86C}"/>
    <hyperlink ref="G5" r:id="rId3" display="https://www.houstontx.gov/police/chief/" xr:uid="{88689FE0-C203-4B6F-B960-6D78D33B96DA}"/>
    <hyperlink ref="G6" r:id="rId4" display="https://www.azcentral.com/story/news/local/phoenix/2022/03/23/hundreds-apply-phoenix-police-civilian-jobs-opened-during-shortage/6985184001/" xr:uid="{4C9200B4-FB1E-4F32-AD01-E70E46FA436B}"/>
    <hyperlink ref="G7" r:id="rId5" display="https://www.sanantonio.gov/SAPD/SAPD-Recruiting" xr:uid="{FC2E29AF-0D89-49A8-9939-C01CD7234242}"/>
    <hyperlink ref="G8" r:id="rId6" display="https://www.inquirer.com/news/philadelphia-police-recruitment-pennsylvania-nj-jobs-20210423.html" xr:uid="{32080972-5F27-4017-8367-F2A9115B911B}"/>
    <hyperlink ref="G9" r:id="rId7" display="https://www.sandiego.gov/police" xr:uid="{6043AFA5-1C4C-40E3-AB2F-7507461E9380}"/>
    <hyperlink ref="G10" r:id="rId8" display="https://dallaspolice.net/join-dpd" xr:uid="{AC1E7E02-583C-4E56-BCB4-D031A18DAC95}"/>
    <hyperlink ref="G11" r:id="rId9" display="https://www.kvue.com/article/news/investigations/austin-pd-departments-increase-officers-resigning-retiring/269-7152f191-9f39-46b2-9801-22bd52a4b7ca" xr:uid="{63E82E03-0FBB-45F1-9C22-8A5272567EAA}"/>
    <hyperlink ref="G12" r:id="rId10" display="https://www.sanjoseca.gov/home/showdocument?id=49230" xr:uid="{C77898A1-0FC3-4194-8485-5B842EED0856}"/>
    <hyperlink ref="G13" r:id="rId11" display="https://charlottenc.gov/budget/FY2022/FY_2022_Adopted_Budget.pdf" xr:uid="{9D158B1D-115D-49AB-A12B-26249C526B6B}"/>
    <hyperlink ref="G14" r:id="rId12" location=":~:text=Columbus%20Division%20of%20Police%20Established,officers%20and%20300%20civilian%20employees." display="https://www.columbus.gov/police/ - :~:text=Columbus%20Division%20of%20Police%20Established,officers%20and%20300%20civilian%20employees." xr:uid="{9936227B-C768-4CD3-BE45-0CC4AD43A1AE}"/>
    <hyperlink ref="G15" r:id="rId13" display="https://www.indy.gov/agency/indianapolis-metropolitan-police-department" xr:uid="{A0EB884C-15BA-4A17-9086-4D3BEA08E921}"/>
    <hyperlink ref="G16" r:id="rId14" display="https://www.sfexaminer.com/opinion/san-francisco-has-too-few-police-officers-for-a-city-our-size/" xr:uid="{6004D2C2-657D-4905-BADD-84FDBA49BC36}"/>
    <hyperlink ref="G17" r:id="rId15" display="https://komonews.com/news/local/seattle-police-officers-return-to-the-force-after-leaving-department-last-year" xr:uid="{542C9B49-E57C-403B-8D5E-04ED96348EB8}"/>
    <hyperlink ref="G18" r:id="rId16" display="https://denver.cbslocal.com/2021/08/19/denver-shortage-police-officers-violent-crime-officers-retired/" xr:uid="{088E2694-5A98-4196-B127-83B811151172}"/>
    <hyperlink ref="G19" r:id="rId17" location=":~:text=Whether%20you're%20interested%20in,unique%20neighborhoods%20within%20the%20District." display="https://mpdc.dc.gov/page/welcome-metropolitan-police-department - :~:text=Whether%20you're%20interested%20in,unique%20neighborhoods%20within%20the%20District." xr:uid="{215F2F27-D5D4-463C-BADE-74B17E80E37F}"/>
    <hyperlink ref="G20" r:id="rId18" display="https://www.policedatainitiative.org/participating-agencies/boston-massachusetts-police/" xr:uid="{3B3CB1E4-50D2-4C4E-B221-C1C07E38EBD6}"/>
    <hyperlink ref="G21" r:id="rId19" display="https://www.elpasotexas.gov/police-department/about-us/chiefs-page/" xr:uid="{25AD3707-0F8D-4D28-A1F4-C8E899C2DD7E}"/>
    <hyperlink ref="G24" r:id="rId20" display="https://www.oregonlive.com/data/2021/11/why-portland-has-less-cops-now-than-any-point-in-past-30-years.html" xr:uid="{823905E4-927D-41AC-A462-0C93689AD820}"/>
    <hyperlink ref="G25" r:id="rId21" display="https://www.wxyz.com/news/local-news/investigations/detroit-police-identify-128-high-risk-officers-following-7-investigation" xr:uid="{F72B1F12-344A-455D-BC20-CBE2BCD56624}"/>
    <hyperlink ref="G26" r:id="rId22" display="C:\Users\kmurdock\Downloads\FY22-Adopted-Budget-Book-Final (1).pdf" xr:uid="{F75715A6-0BAB-465A-B7FD-3A5B94B07F76}"/>
    <hyperlink ref="G34" r:id="rId23" display="https://www.miami-police.org/office_of_the_chief.html" xr:uid="{DC3C68B8-84D9-4872-AFF0-C62E04D64E64}"/>
    <hyperlink ref="G27" r:id="rId24" display="https://www.coj.net/getattachment/Departments/Finance/Budget/FY-2021-2022-Annual-Budget.pdf.aspx?lang=en-US" xr:uid="{15437F01-78FA-4CFF-9539-485663550A47}"/>
    <hyperlink ref="G28" r:id="rId25" display="https://www.fortworthtexas.gov/departments/police" xr:uid="{FAA9ED2C-B1DF-401A-BE99-7358BE850FEC}"/>
    <hyperlink ref="G29" r:id="rId26" display="https://joinokcpd.com/" xr:uid="{2BF6A7E1-5C60-4C9F-A849-BD16A3DBC0B4}"/>
    <hyperlink ref="G30" r:id="rId27" display="https://data.mesaaz.gov/City-Operations/Police-Employee-Sworn-and-Civilian-Staffing-Trends/pb74-hjh8" xr:uid="{AE1E37E1-19AF-4DDC-97A2-B79F2A4CD55E}"/>
    <hyperlink ref="G31" r:id="rId28" display="https://kmph.com/news/local/fresno-pd-is-getting-creative-as-it-strives-to-attract-new-hires-to-the-police-force" xr:uid="{610902F2-19CA-4854-B7E9-B1CDDA99DD28}"/>
    <hyperlink ref="G32" r:id="rId29" display="https://www.koaa.com/news/deep-dive/cspd-dealing-with-officers-leaving-and-the-increasing-needs-of-a-growing-city" xr:uid="{C228B54C-943A-4B0E-A4AE-6F69BE2810E1}"/>
    <hyperlink ref="G33" r:id="rId30" display="https://police.cityofomaha.org/images/Annual_Reports/2020_Opd_Annual_Report.pdf" xr:uid="{46335C45-4DB3-4503-8CB2-9BC52E6F7DC0}"/>
    <hyperlink ref="G35" r:id="rId31" display="https://www.13newsnow.com/article/news/local/mycity/virginia-beach/virginia-beach-police-stresses-need-to-hire-and-keep-police-officers/291-04e3bad1-23b2-47e6-ab00-d6f497173d5c" xr:uid="{819BAD03-F4BB-4BE5-B7B1-447C7E918911}"/>
    <hyperlink ref="G36" r:id="rId32" display="https://www.kjrh.com/news/local-news/tulsa-police-department-sees-drop-in-recruiting" xr:uid="{9A689B5C-942F-48F1-A783-B40FF468B52A}"/>
    <hyperlink ref="G37" r:id="rId33" location=":~:text=The%20Aurora%20Police%20Department%20currently,and%20237%20professional%20staff%20employees." display="https://www.auroragov.org/residents/public_safety/police - :~:text=The%20Aurora%20Police%20Department%20currently,and%20237%20professional%20staff%20employees." xr:uid="{49F03C04-8507-4879-A87C-522174BA6189}"/>
    <hyperlink ref="G38" r:id="rId34" display="https://www.bakersfield.com/news/bpd-officer-hiring-remains-at-2018-levels-midway-through-second-year-of-measure-n-spending/article_01ee1df0-6cda-11eb-bf97-07a310f399cb.html" xr:uid="{FAEAEA7A-42E4-493A-9E33-6B81B3418005}"/>
    <hyperlink ref="G39" r:id="rId35" location=":~:text=Welcome%20to%20the%20Anaheim%20Police,employees%20including%20400%20sworn%20personnel." display="http://www.anaheim.net/6098/Police-Department - :~:text=Welcome%20to%20the%20Anaheim%20Police,employees%20including%20400%20sworn%20personnel." xr:uid="{FBA6CCE2-32E3-4DC6-ABDC-B70AA2C3EE10}"/>
    <hyperlink ref="G40" r:id="rId36" display="https://www.kiiitv.com/article/news/local/plans-to-increase-police-officer-positions-in-corpus-christi/503-0b0ce5cd-c283-4374-9b87-b7bfb74c2af2" xr:uid="{B77C7F8B-FF94-4C82-8AA2-51C4D418B94A}"/>
    <hyperlink ref="G41" r:id="rId37" display="https://www.lexingtonky.gov/police-organization" xr:uid="{D81C9E6B-56AD-47E1-86EB-6A2A413903E3}"/>
    <hyperlink ref="G42" r:id="rId38" display="http://ww1.stocktonca.gov/Departments/Police" xr:uid="{FE0F2046-CCCE-4731-8E1F-358C878FF139}"/>
    <hyperlink ref="G43" r:id="rId39" display="https://www.policeforum.org/plano-chief" xr:uid="{34531CDB-7715-440B-BFAE-3FBB96F864E6}"/>
    <hyperlink ref="G44" r:id="rId40" display="https://www.adn.com/alaska-news/anchorage/2021/03/13/anchorage-mayor-candidate-qas-is-the-anchorage-police-department-adequately-staffed/" xr:uid="{E03C842C-BC4B-481A-806A-2001C122FA7A}"/>
    <hyperlink ref="G45" r:id="rId41" display="https://chandlerazpd.gov/" xr:uid="{981D15B7-6362-4EDC-B072-8A2275BAA0A8}"/>
    <hyperlink ref="G46" r:id="rId42" display="http://www.cityofnorthlasvegas.com/departments/police/" xr:uid="{5CB2772E-D7CC-4F11-B88A-FA4C5A00AAFB}"/>
    <hyperlink ref="G47" r:id="rId43" location=":~:text=We%20currently%20have%20288%20sworn%20police%20officers%20and%20245%20body%20worn%20cameras." display="https://www.gilbertaz.gov/departments/police/about-us/gpd-data-and-transparency-hub - :~:text=We%20currently%20have%20288%20sworn%20police%20officers%20and%20245%20body%20worn%20cameras." xr:uid="{7C7C1FF0-005F-46AC-ADF9-8BDB8DA93381}"/>
    <hyperlink ref="G48" r:id="rId44" display="https://www.linkedin.com/company/lubbock-police-department/" xr:uid="{B434B90A-D577-4E15-A466-2430CA071AB4}"/>
    <hyperlink ref="G50" r:id="rId45" display="https://www.13newsnow.com/article/news/local/mycity/chesapeake/chesapeake-virginia-police-officer-shortage/291-e852c51b-8e27-4aba-a8aa-56c841df770c" xr:uid="{870F05CA-C0ED-45CE-81D9-C77C13281F0D}"/>
    <hyperlink ref="G51" r:id="rId46" display="https://www.12news.com/article/news/local/valley/now-hiring-glendale-police-offering-hefty-10000-sign-on-bonus-new-officers/75-f9b53a5d-74af-4ca2-87f7-665e329dfefd" xr:uid="{15844513-E14A-4F20-9E28-F2976C9BCD48}"/>
    <hyperlink ref="E50" r:id="rId47" display="https://www.13newsnow.com/article/news/crime/hampton-roads-sees-high-homicide-numbers-in-2020/291-a1afa303-4222-4113-99ba-6d3cbf1fbfba" xr:uid="{AA1506A2-3283-497F-AAA1-7659F3197295}"/>
    <hyperlink ref="E47" r:id="rId48" display="https://www.azdps.gov/sites/default/files/media/FINAL_Crime in Arizona 2020.pdf" xr:uid="{75B45701-7DE6-46A8-9842-2C3FBF9AB2F4}"/>
    <hyperlink ref="E35" r:id="rId49" display="https://www.13newsnow.com/article/news/crime/hampton-roads-sees-high-homicide-numbers-in-2020/291-a1afa303-4222-4113-99ba-6d3cbf1fbfba" xr:uid="{9F706D22-1DBF-4369-B5F4-DA2C9BC35565}"/>
    <hyperlink ref="E46" r:id="rId50" display="https://nevadacrimestats.nv.gov/tops/report/violent-crimes/north-las-vegas-police-department/2020" xr:uid="{2032C709-0754-4FBD-A4C8-0158FF342119}"/>
    <hyperlink ref="E23" r:id="rId51" display="https://nevadacrimestats.nv.gov/tops/report/violent-crimes/las-vegas-metro-police-department/2020" xr:uid="{89FB7B97-C643-486E-828B-CE904D2DFE1C}"/>
    <hyperlink ref="E41" r:id="rId52" display="https://www.wkyt.com/2021/12/31/lexington-not-alone-escalation-gun-violence-2021/" xr:uid="{4E182374-5B11-4142-8A2F-842475E5E614}"/>
    <hyperlink ref="E40" r:id="rId53" display="https://www.dps.texas.gov/sites/default/files/documents/crimereports/20/2020cit.pdf" xr:uid="{0D992136-95A1-4ECB-921E-6278DFB0CF40}"/>
    <hyperlink ref="E21" r:id="rId54" display="https://www.dps.texas.gov/sites/default/files/documents/crimereports/20/2020cit.pdf" xr:uid="{0AEE0AF6-64C2-438C-B6F2-92A4B081016E}"/>
    <hyperlink ref="E43" r:id="rId55" display="https://www.dps.texas.gov/sites/default/files/documents/crimereports/20/2020cit.pdf" xr:uid="{800774D8-8130-41ED-9ED6-A08028B826CE}"/>
    <hyperlink ref="E49" r:id="rId56" display="https://www.dps.texas.gov/sites/default/files/documents/crimereports/20/2020cit.pdf" xr:uid="{C34DE630-D72F-4065-8E8A-AC3D6972AF63}"/>
    <hyperlink ref="E48" r:id="rId57" display="https://www.kcbd.com/2021/06/02/lubbock-police-release-2020-annual-report-homicides-up-105-from-2019/" xr:uid="{4FD6F0ED-41EC-4F0F-A1A8-F18BC1B6A15F}"/>
    <hyperlink ref="E15" r:id="rId58" display="https://www.indystar.com/story/news/crime/2021/11/08/indianapolis-breaks-criminal-homicide-record-2021-early-november/8549787002/" xr:uid="{F459926A-16FE-41CA-8222-C0BC878151BF}"/>
    <hyperlink ref="E28" r:id="rId59" display="https://www.star-telegram.com/news/local/crime/article256937947.html" xr:uid="{9576987A-55FE-4B8C-888F-AA1EB9ECAF72}"/>
    <hyperlink ref="E36" r:id="rId60" display="https://ktul.com/news/local/tulsa-nearing-record-homicide-count" xr:uid="{92F87B1B-A934-43E7-A3CD-4631FCAD25C6}"/>
    <hyperlink ref="E32" r:id="rId61" display="https://krdo.com/news/2020/12/31/2020-becomes-the-year-with-the-most-murders-in-colorado-springs/" xr:uid="{3CD87F1E-FBE8-4EB3-97E2-8039D5306706}"/>
    <hyperlink ref="E45" r:id="rId62" display="https://santansun.com/2021/02/01/chandlers-homicide-rate-increased-in-2020/" xr:uid="{15F95030-F5B1-46F5-9F53-F2C63A319221}"/>
    <hyperlink ref="E13" r:id="rId63" display="https://www.wbtv.com/2020/12/30/cmpd-addresses-homicide-total-becomes-deadliest-year-history/" xr:uid="{58ADA449-35FB-4385-98BD-2EE18FA445CE}"/>
    <hyperlink ref="E7" r:id="rId64" display="https://sanantonioreport.org/san-antonio-us-more-homicides-2020/" xr:uid="{2B2AA0A4-425C-4670-B246-10CF1B34623A}"/>
    <hyperlink ref="E29" r:id="rId65" display="https://freepressokc.com/homicides-in-city-of-okc-so-far-outpace-those-of-2019-2020/" xr:uid="{8ED9ED6E-953F-40F7-8622-BDCC57527CFC}"/>
    <hyperlink ref="E24" r:id="rId66" display="https://www.koin.com/news/crime/fbi-data-portland-homicides-up-83-from-2019-to-2020/" xr:uid="{8F3E92A9-26F9-4748-80E6-1FC8A5256260}"/>
    <hyperlink ref="E37" r:id="rId67" display="https://www.9news.com/article/news/investigations/denver-aurora-homicides-increase-2020/73-ee72e8f9-ad3e-4882-b5f2-7117b168e3a9" xr:uid="{60D4FD6B-BCBC-48BC-8D1C-9214C798BDEC}"/>
    <hyperlink ref="E38" r:id="rId68" display="https://openjustice.doj.ca.gov/exploration/crime-statistics/crimes-clearances" xr:uid="{96EB852A-280A-4830-9649-FF9A0E11E306}"/>
    <hyperlink ref="E33" r:id="rId69" display="https://www.usnews.com/news/best-states/nebraska/articles/2022-01-02/omaha-reports-32-homicides-in-2021-down-from-37-in-2020" xr:uid="{9CD63C90-D376-4239-8579-9A880CD515E6}"/>
    <hyperlink ref="E22" r:id="rId70" display="https://www.wkrn.com/news/crime-tracker/109-people-murdered-in-nashville-last-year-highest-since-2017/" xr:uid="{BEE04029-CC9E-4A2C-90B9-7D73753958B8}"/>
    <hyperlink ref="E14" r:id="rId71" display="https://abc6onyourside.com/news/local/columbus-breaks-homicide-record-in-2020-as-loved-ones-mourn-their-losses" xr:uid="{D8C9B4D5-A85B-4228-8B7C-F436A8279F02}"/>
    <hyperlink ref="E18" r:id="rId72" display="https://www.denverpost.com/2021/01/31/denver-2020-crime-homicides/" xr:uid="{FCFB5CE9-3DDB-45BD-B55F-06BCED0D479D}"/>
    <hyperlink ref="E31" r:id="rId73" display="https://openjustice.doj.ca.gov/exploration/crime-statistics/crimes-clearances" xr:uid="{2556BC7C-6C42-4251-ACBF-9964DEE4EE8F}"/>
    <hyperlink ref="E9" r:id="rId74" display="https://openjustice.doj.ca.gov/exploration/crime-statistics/crimes-clearances" xr:uid="{2D6A4262-4465-4308-B1F9-27C8911D3DDD}"/>
    <hyperlink ref="E10" r:id="rId75" display="https://www.wfaa.com/article/news/local/city-of-dallas-ends-2020-with-highest-number-of-murders-in-more-than-15-years/287-d6902843-a927-4606-b1c3-019c85d5c502" xr:uid="{6F5BE60E-A786-4F5C-951C-E24B7C5F3953}"/>
    <hyperlink ref="E5" r:id="rId76" display="https://abc13.com/houston-homicide-murder-crime-holiday-reflection/11408137/" xr:uid="{3E498615-E615-411F-8FF3-8B21FC8D71EA}"/>
    <hyperlink ref="E26" r:id="rId77" display="https://www.commercialappeal.com/story/news/2021/12/23/memphis-breaks-2020-homicide-record-333-deaths-2021/9010636002/" xr:uid="{48B6475F-0445-48C6-B5C5-6ACF11A228F9}"/>
    <hyperlink ref="E11" r:id="rId78" display="https://www.kxan.com/investigations/homicides-on-the-rise-how-austin-compares-to-other-big-cities/" xr:uid="{0F8ABF44-96B6-4B44-B996-57A107C8C24F}"/>
    <hyperlink ref="E3" r:id="rId79" display="https://openjustice.doj.ca.gov/exploration/crime-statistics/crimes-clearances" xr:uid="{1868F919-FE4C-4561-A3D3-895D8B15E500}"/>
    <hyperlink ref="E6" r:id="rId80" display="https://www.abc15.com/news/region-phoenix-metro/central-phoenix/phoenix-homicides-gun-violence-rose-44-in-2020" xr:uid="{34D32143-9763-49D6-B6AB-25FE194AFA79}"/>
    <hyperlink ref="E8" r:id="rId81" display="https://www.inquirer.com/news/philadelphia-gun-violence-homicides-shootings-pandemic-2020-20210101.html" xr:uid="{E3E42534-443C-40BB-A7A3-EB35DAF4A0E7}"/>
    <hyperlink ref="E17" r:id="rId82" display="https://www.seattletimes.com/seattle-news/law-justice/50-people-died-from-homicidal-violence-in-seattle-in-2020-the-largest-number-in-a-quarter-century-police-chief-says/" xr:uid="{928C7A84-BB21-4243-B3FE-626324D00797}"/>
    <hyperlink ref="E44" r:id="rId83" display="https://www.adn.com/alaska-news/crime-courts/2021/01/03/in-a-year-where-homicide-rates-increased-nationwide-anchorage-saw-significant-decreases/" xr:uid="{3FF0E935-505D-404B-8A93-8655E0CE13B1}"/>
    <hyperlink ref="E12" r:id="rId84" display="https://openjustice.doj.ca.gov/exploration/crime-statistics/crimes-clearances" xr:uid="{5FEA9F4E-1B73-4FC5-A909-FD78ACFC9BFC}"/>
    <hyperlink ref="E42" r:id="rId85" display="https://openjustice.doj.ca.gov/exploration/crime-statistics/crimes-clearances" xr:uid="{A0BE81C2-209D-4659-8779-A6D269EF150B}"/>
    <hyperlink ref="E39" r:id="rId86" display="https://openjustice.doj.ca.gov/exploration/crime-statistics/crimes-clearances" xr:uid="{D26B8D10-CC85-4B10-B04F-97ACBB571EB0}"/>
    <hyperlink ref="E25" r:id="rId87" display="https://www.freep.com/story/news/local/michigan/detroit/2021/01/06/detroit-homicides-shootings-2020/6563259002/" xr:uid="{256EF005-4730-4E9A-9B74-6E7FF521A48B}"/>
    <hyperlink ref="E27" r:id="rId88" display="https://www.firstcoastnews.com/article/news/crime/like-covid-19-jacksonvilles-homicides-surge-in-2020-and-top-out-at-unprecedented-175/77-a277f699-2eed-4c43-837e-72b057ad155c" xr:uid="{E8001C3C-AE07-4F04-972C-628B8CFC364C}"/>
    <hyperlink ref="E20" r:id="rId89" display="https://www.bostonglobe.com/2021/01/03/metro/homicides-shootings-are-rise-nationwide-boston-is-no-different/" xr:uid="{F38E3413-7CE9-4208-BC28-8134DEE6A594}"/>
    <hyperlink ref="E2" r:id="rId90" display="https://pix11.com/news/local-news/nyc-murder-total-for-2021-higher-than-2020-total/" xr:uid="{2659D823-CB21-4D95-B83B-4730DEB8AC59}"/>
    <hyperlink ref="E4" r:id="rId91" display="https://chicago.suntimes.com/crime/2020/12/31/22208002/chicago-murders-2020-skyrocket-crime-violence-cpd-homicides" xr:uid="{2D0E7726-AF84-4843-BD3E-73D66DC18F83}"/>
    <hyperlink ref="E16" r:id="rId92" display="https://www.sanfranciscopolice.org/stay-safe/crime-data/crime-dashboard" xr:uid="{4E568AC4-9D5D-4DF0-A681-3F850879FCE4}"/>
    <hyperlink ref="E19" r:id="rId93" display="https://mpdc.dc.gov/page/district-crime-data-glance" xr:uid="{7FCECB31-F455-43BB-B267-BDF7C9A72F0D}"/>
    <hyperlink ref="E51" r:id="rId94" display="https://www.eastvalleytribune.com/news/mesa-homicides-spiked-during-pandemic-year/article_ab02d0d6-6d69-11eb-b035-bf194e05ed0b.html" xr:uid="{F75BE1E7-6411-4077-A67C-B50829D6DB7C}"/>
    <hyperlink ref="E30" r:id="rId95" display="https://www.eastvalleytribune.com/news/mesa-homicides-spiked-during-pandemic-year/article_ab02d0d6-6d69-11eb-b035-bf194e05ed0b.html" xr:uid="{0BC99CD6-ED33-4A1C-8D90-373909089597}"/>
    <hyperlink ref="E34" r:id="rId96" display="https://www.fdle.state.fl.us/getattachment/FSAC/CJAB-Home/Uniform-Crime-Report/Data-Archives/County_and_Municipal_Offense_Report_2020A.pdf.aspx?lang=en-US" xr:uid="{C1E46E8D-9747-43E9-95A2-DBD15DC9D12F}"/>
    <hyperlink ref="G4" r:id="rId97" display="https://chicago.suntimes.com/2022/1/21/22893088/chicago-police-department-losing-cops-suburbs-warmer-cities" xr:uid="{BCFFFE75-D25F-479F-9261-A20FCDB9545A}"/>
    <hyperlink ref="G22" r:id="rId98" display="https://www.nashville.gov/departments/police" xr:uid="{15A6D8B7-68C7-42B8-A59F-55997D070162}"/>
    <hyperlink ref="G49" r:id="rId99" display="https://www.policeforum.org/irving-chief" xr:uid="{6E05B017-ACB6-4A0F-8527-826463A8D02E}"/>
    <hyperlink ref="G23" r:id="rId100" display="https://www.lvmpd.com/en-us/ProtectTheCity/Documents/Lateral PO information booklet 2015 FINAL.pdf" xr:uid="{FBE59680-01F1-40EC-BC28-646B4E1E5E35}"/>
  </hyperlinks>
  <pageMargins left="0.7" right="0.7" top="0.75" bottom="0.75" header="0.3" footer="0.3"/>
  <pageSetup orientation="portrait" r:id="rId101"/>
  <legacyDrawing r:id="rId1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6DAE6-E282-476B-AD55-D02E0C6E1666}">
  <dimension ref="A1:N30"/>
  <sheetViews>
    <sheetView zoomScaleNormal="100" workbookViewId="0">
      <pane ySplit="1" topLeftCell="A2" activePane="bottomLeft" state="frozen"/>
      <selection pane="bottomLeft" activeCell="H34" sqref="H34"/>
    </sheetView>
  </sheetViews>
  <sheetFormatPr defaultRowHeight="14.5" x14ac:dyDescent="0.35"/>
  <cols>
    <col min="1" max="1" width="16.1796875" customWidth="1"/>
    <col min="3" max="3" width="5.81640625" customWidth="1"/>
    <col min="4" max="4" width="14.08984375" customWidth="1"/>
    <col min="5" max="6" width="11.26953125" customWidth="1"/>
    <col min="7" max="7" width="8.08984375" customWidth="1"/>
    <col min="9" max="9" width="14.36328125" customWidth="1"/>
    <col min="10" max="10" width="15.36328125" customWidth="1"/>
    <col min="12" max="12" width="8.7265625" customWidth="1"/>
    <col min="13" max="13" width="15.36328125" customWidth="1"/>
  </cols>
  <sheetData>
    <row r="1" spans="1:14" x14ac:dyDescent="0.35">
      <c r="A1" s="4" t="s">
        <v>0</v>
      </c>
      <c r="B1" s="4" t="s">
        <v>1</v>
      </c>
      <c r="C1" s="4" t="s">
        <v>41</v>
      </c>
      <c r="D1" s="4" t="s">
        <v>3</v>
      </c>
      <c r="E1" s="4" t="s">
        <v>90</v>
      </c>
      <c r="F1" s="4" t="s">
        <v>89</v>
      </c>
      <c r="G1" s="4" t="s">
        <v>2</v>
      </c>
      <c r="H1" s="4" t="s">
        <v>29</v>
      </c>
      <c r="I1" s="4" t="s">
        <v>85</v>
      </c>
      <c r="J1" s="4" t="s">
        <v>86</v>
      </c>
      <c r="K1" s="4" t="s">
        <v>84</v>
      </c>
      <c r="L1" s="4" t="s">
        <v>21</v>
      </c>
      <c r="M1" s="4" t="s">
        <v>22</v>
      </c>
      <c r="N1" s="4" t="s">
        <v>23</v>
      </c>
    </row>
    <row r="2" spans="1:14" x14ac:dyDescent="0.35">
      <c r="A2" s="11" t="s">
        <v>63</v>
      </c>
      <c r="B2" t="s">
        <v>25</v>
      </c>
      <c r="C2" t="s">
        <v>19</v>
      </c>
      <c r="D2">
        <v>650980</v>
      </c>
      <c r="E2" s="11">
        <v>332</v>
      </c>
      <c r="F2" s="1">
        <f t="shared" ref="F2:F26" si="0">(E2/D2)*100000</f>
        <v>51.000030722910068</v>
      </c>
      <c r="G2">
        <v>2040</v>
      </c>
      <c r="H2" s="1">
        <v>313.37368275523056</v>
      </c>
      <c r="I2" s="2">
        <v>281479496</v>
      </c>
      <c r="J2" s="2">
        <v>275723593</v>
      </c>
      <c r="K2" s="6">
        <v>-2.044874700216175E-2</v>
      </c>
      <c r="L2" s="1">
        <v>423.55155765154075</v>
      </c>
      <c r="M2" s="2">
        <v>2000000000</v>
      </c>
      <c r="N2" s="3">
        <v>0.13786179649999999</v>
      </c>
    </row>
    <row r="3" spans="1:14" x14ac:dyDescent="0.35">
      <c r="A3" s="11" t="s">
        <v>55</v>
      </c>
      <c r="B3" t="s">
        <v>59</v>
      </c>
      <c r="C3" t="s">
        <v>19</v>
      </c>
      <c r="D3">
        <v>661193</v>
      </c>
      <c r="E3" s="11">
        <v>327</v>
      </c>
      <c r="F3" s="1">
        <f t="shared" si="0"/>
        <v>49.456058972191173</v>
      </c>
      <c r="G3">
        <v>2600</v>
      </c>
      <c r="H3" s="1">
        <v>393.22860344861482</v>
      </c>
      <c r="I3" s="2">
        <v>328700000</v>
      </c>
      <c r="J3" s="2">
        <v>341000978</v>
      </c>
      <c r="K3" s="6">
        <v>3.7423115302707637E-2</v>
      </c>
      <c r="L3" s="1">
        <v>515.73591674443014</v>
      </c>
      <c r="M3" s="2">
        <v>2400000000</v>
      </c>
      <c r="N3" s="3">
        <v>0.14208374083333333</v>
      </c>
    </row>
    <row r="4" spans="1:14" x14ac:dyDescent="0.35">
      <c r="A4" s="11" t="s">
        <v>32</v>
      </c>
      <c r="B4" t="s">
        <v>33</v>
      </c>
      <c r="C4" t="s">
        <v>19</v>
      </c>
      <c r="D4">
        <v>1585480</v>
      </c>
      <c r="E4" s="11">
        <v>499</v>
      </c>
      <c r="F4" s="1">
        <f t="shared" si="0"/>
        <v>31.473118550848955</v>
      </c>
      <c r="G4">
        <v>6100</v>
      </c>
      <c r="H4" s="1">
        <v>384.74152937911549</v>
      </c>
      <c r="I4" s="2">
        <v>727000000</v>
      </c>
      <c r="J4" s="2">
        <v>729000000</v>
      </c>
      <c r="K4" s="6">
        <v>2.751031636863824E-3</v>
      </c>
      <c r="L4" s="1">
        <v>459.79766379897569</v>
      </c>
      <c r="M4" s="2">
        <v>5400000000</v>
      </c>
      <c r="N4" s="3">
        <v>0.13500000000000001</v>
      </c>
    </row>
    <row r="5" spans="1:14" x14ac:dyDescent="0.35">
      <c r="A5" s="11" t="s">
        <v>8</v>
      </c>
      <c r="B5" t="s">
        <v>9</v>
      </c>
      <c r="C5" t="s">
        <v>19</v>
      </c>
      <c r="D5">
        <v>2617635</v>
      </c>
      <c r="E5" s="11">
        <v>774</v>
      </c>
      <c r="F5" s="1">
        <f t="shared" si="0"/>
        <v>29.568675541089569</v>
      </c>
      <c r="G5">
        <v>11900</v>
      </c>
      <c r="H5" s="1">
        <v>454.6088358384572</v>
      </c>
      <c r="I5" s="2">
        <v>1600246503</v>
      </c>
      <c r="J5">
        <v>1747492239</v>
      </c>
      <c r="K5" s="6">
        <v>9.2014408857608351E-2</v>
      </c>
      <c r="L5" s="1">
        <v>667.58438017523451</v>
      </c>
      <c r="M5" s="2">
        <v>10600000000</v>
      </c>
      <c r="N5" s="3">
        <v>0.16485775839622641</v>
      </c>
    </row>
    <row r="6" spans="1:14" x14ac:dyDescent="0.35">
      <c r="A6" s="11" t="s">
        <v>51</v>
      </c>
      <c r="B6" t="s">
        <v>52</v>
      </c>
      <c r="C6" t="s">
        <v>19</v>
      </c>
      <c r="D6">
        <v>718355</v>
      </c>
      <c r="E6" s="11">
        <v>198</v>
      </c>
      <c r="F6" s="1">
        <f t="shared" si="0"/>
        <v>27.562973738611131</v>
      </c>
      <c r="G6">
        <v>3900</v>
      </c>
      <c r="H6" s="1">
        <v>542.90705848779498</v>
      </c>
      <c r="I6" s="2">
        <v>562316347</v>
      </c>
      <c r="J6" s="2">
        <v>539929826</v>
      </c>
      <c r="K6" s="6">
        <v>-3.9811257701174392E-2</v>
      </c>
      <c r="L6" s="1">
        <v>751.61977852176153</v>
      </c>
      <c r="M6" s="2">
        <v>14000000000</v>
      </c>
      <c r="N6" s="5">
        <v>3.8566416142857142E-2</v>
      </c>
    </row>
    <row r="7" spans="1:14" x14ac:dyDescent="0.35">
      <c r="A7" s="11" t="s">
        <v>60</v>
      </c>
      <c r="B7" t="s">
        <v>61</v>
      </c>
      <c r="C7" t="s">
        <v>19</v>
      </c>
      <c r="D7">
        <v>892656</v>
      </c>
      <c r="E7" s="11">
        <v>215</v>
      </c>
      <c r="F7" s="1">
        <f t="shared" si="0"/>
        <v>24.085425964761342</v>
      </c>
      <c r="G7">
        <v>1743</v>
      </c>
      <c r="H7" s="1">
        <v>195.25998817013496</v>
      </c>
      <c r="I7" s="2">
        <v>262035103</v>
      </c>
      <c r="J7" s="2">
        <v>265000000</v>
      </c>
      <c r="K7" s="6">
        <v>1.131488478473054E-2</v>
      </c>
      <c r="L7" s="1">
        <v>296.86687817031418</v>
      </c>
      <c r="M7" s="2">
        <v>1300000000</v>
      </c>
      <c r="N7" s="3">
        <v>0.20384615384615384</v>
      </c>
    </row>
    <row r="8" spans="1:14" x14ac:dyDescent="0.35">
      <c r="A8" s="11" t="s">
        <v>42</v>
      </c>
      <c r="B8" t="s">
        <v>43</v>
      </c>
      <c r="C8" t="s">
        <v>19</v>
      </c>
      <c r="D8">
        <v>921605</v>
      </c>
      <c r="E8" s="11">
        <v>175</v>
      </c>
      <c r="F8" s="1">
        <f t="shared" si="0"/>
        <v>18.988612257963009</v>
      </c>
      <c r="G8">
        <v>1800</v>
      </c>
      <c r="H8" s="1">
        <v>195.31144036761953</v>
      </c>
      <c r="I8" s="2">
        <v>336846128</v>
      </c>
      <c r="J8" s="2">
        <v>354194577</v>
      </c>
      <c r="K8" s="6">
        <v>5.1502592899034305E-2</v>
      </c>
      <c r="L8" s="1">
        <v>384.32362780149845</v>
      </c>
      <c r="M8" s="2">
        <v>1000000000</v>
      </c>
      <c r="N8" s="3">
        <v>0.35419457700000001</v>
      </c>
    </row>
    <row r="9" spans="1:14" x14ac:dyDescent="0.35">
      <c r="A9" s="11" t="s">
        <v>36</v>
      </c>
      <c r="B9" t="s">
        <v>27</v>
      </c>
      <c r="C9" t="s">
        <v>19</v>
      </c>
      <c r="D9">
        <v>1348886</v>
      </c>
      <c r="E9" s="11">
        <v>251</v>
      </c>
      <c r="F9" s="1">
        <f t="shared" si="0"/>
        <v>18.607947595274915</v>
      </c>
      <c r="G9">
        <v>3100</v>
      </c>
      <c r="H9" s="1">
        <v>229.81927308905276</v>
      </c>
      <c r="I9" s="2">
        <v>513535030</v>
      </c>
      <c r="J9" s="2">
        <v>565934568</v>
      </c>
      <c r="K9" s="6">
        <v>0.10203693017786927</v>
      </c>
      <c r="L9" s="1">
        <v>419.55700333460351</v>
      </c>
      <c r="M9" s="2">
        <v>4350000000</v>
      </c>
      <c r="N9" s="3">
        <v>0.13009990068965518</v>
      </c>
    </row>
    <row r="10" spans="1:14" x14ac:dyDescent="0.35">
      <c r="A10" s="11" t="s">
        <v>26</v>
      </c>
      <c r="B10" t="s">
        <v>27</v>
      </c>
      <c r="C10" t="s">
        <v>19</v>
      </c>
      <c r="D10">
        <v>2325353</v>
      </c>
      <c r="E10" s="11">
        <v>400</v>
      </c>
      <c r="F10" s="1">
        <f t="shared" si="0"/>
        <v>17.201689377913805</v>
      </c>
      <c r="G10">
        <v>5300</v>
      </c>
      <c r="H10" s="1">
        <v>227.92238425735789</v>
      </c>
      <c r="I10" s="2">
        <v>957862919</v>
      </c>
      <c r="J10" s="2">
        <v>984361509</v>
      </c>
      <c r="K10" s="6">
        <v>2.7664282095463389E-2</v>
      </c>
      <c r="L10" s="1">
        <v>423.31702283481263</v>
      </c>
      <c r="M10" s="2">
        <v>5100000000</v>
      </c>
      <c r="N10" s="5">
        <v>0.19301206058823531</v>
      </c>
    </row>
    <row r="11" spans="1:14" x14ac:dyDescent="0.35">
      <c r="A11" s="11" t="s">
        <v>24</v>
      </c>
      <c r="B11" t="s">
        <v>25</v>
      </c>
      <c r="C11" t="s">
        <v>19</v>
      </c>
      <c r="D11">
        <v>682262</v>
      </c>
      <c r="E11" s="11">
        <v>109</v>
      </c>
      <c r="F11" s="1">
        <f t="shared" si="0"/>
        <v>15.976267181815784</v>
      </c>
      <c r="G11">
        <v>1315</v>
      </c>
      <c r="H11" s="1">
        <v>192.74120499163078</v>
      </c>
      <c r="I11" s="2">
        <v>225115700</v>
      </c>
      <c r="J11" s="2">
        <v>246094300</v>
      </c>
      <c r="K11" s="6">
        <v>9.3190301698193423E-2</v>
      </c>
      <c r="L11" s="1">
        <v>360.70351272678238</v>
      </c>
      <c r="M11" s="2">
        <v>2600000000</v>
      </c>
      <c r="N11" s="3">
        <v>9.4651653846153844E-2</v>
      </c>
    </row>
    <row r="12" spans="1:14" x14ac:dyDescent="0.35">
      <c r="A12" s="11" t="s">
        <v>54</v>
      </c>
      <c r="B12" t="s">
        <v>57</v>
      </c>
      <c r="C12" t="s">
        <v>19</v>
      </c>
      <c r="D12">
        <v>675592</v>
      </c>
      <c r="E12" s="11">
        <v>100</v>
      </c>
      <c r="F12" s="1">
        <f t="shared" si="0"/>
        <v>14.801833059006027</v>
      </c>
      <c r="G12">
        <v>3000</v>
      </c>
      <c r="H12" s="1">
        <v>444.05499177018078</v>
      </c>
      <c r="I12" s="2">
        <v>161142942</v>
      </c>
      <c r="J12" s="2">
        <v>168597218</v>
      </c>
      <c r="K12" s="6">
        <v>4.6258780604861986E-2</v>
      </c>
      <c r="L12" s="1">
        <v>249.55478750488462</v>
      </c>
      <c r="M12" s="2">
        <v>1537000000</v>
      </c>
      <c r="N12" s="3">
        <v>0.10969239947950553</v>
      </c>
    </row>
    <row r="13" spans="1:14" x14ac:dyDescent="0.35">
      <c r="A13" s="11" t="s">
        <v>39</v>
      </c>
      <c r="B13" t="s">
        <v>40</v>
      </c>
      <c r="C13" t="s">
        <v>19</v>
      </c>
      <c r="D13">
        <v>925290</v>
      </c>
      <c r="E13" s="11">
        <v>123</v>
      </c>
      <c r="F13" s="1">
        <f t="shared" si="0"/>
        <v>13.29312972149272</v>
      </c>
      <c r="G13">
        <v>2000</v>
      </c>
      <c r="H13" s="1">
        <v>216.14845075597918</v>
      </c>
      <c r="I13" s="2">
        <v>290203220</v>
      </c>
      <c r="J13" s="2">
        <v>301000000</v>
      </c>
      <c r="K13" s="6">
        <v>3.7204204694903112E-2</v>
      </c>
      <c r="L13" s="1">
        <v>325.30341838774871</v>
      </c>
      <c r="M13" s="2">
        <v>2700000000</v>
      </c>
      <c r="N13" s="3">
        <v>0.11148148148148149</v>
      </c>
    </row>
    <row r="14" spans="1:14" x14ac:dyDescent="0.35">
      <c r="A14" s="11" t="s">
        <v>47</v>
      </c>
      <c r="B14" t="s">
        <v>48</v>
      </c>
      <c r="C14" t="s">
        <v>19</v>
      </c>
      <c r="D14">
        <v>760049</v>
      </c>
      <c r="E14" s="11">
        <v>95</v>
      </c>
      <c r="F14" s="1">
        <f t="shared" si="0"/>
        <v>12.499194130904717</v>
      </c>
      <c r="G14">
        <v>1450</v>
      </c>
      <c r="H14" s="1">
        <v>190.77717357696676</v>
      </c>
      <c r="I14" s="2">
        <v>278172759</v>
      </c>
      <c r="J14" s="2">
        <v>297339019</v>
      </c>
      <c r="K14" s="6">
        <v>6.8900564055591085E-2</v>
      </c>
      <c r="L14" s="1">
        <v>391.21032854460697</v>
      </c>
      <c r="M14" s="2">
        <v>1500000000</v>
      </c>
      <c r="N14" s="5">
        <v>0.19822601266666667</v>
      </c>
    </row>
    <row r="15" spans="1:14" x14ac:dyDescent="0.35">
      <c r="A15" s="11" t="s">
        <v>30</v>
      </c>
      <c r="B15" t="s">
        <v>31</v>
      </c>
      <c r="C15" t="s">
        <v>19</v>
      </c>
      <c r="D15">
        <v>1759943</v>
      </c>
      <c r="E15" s="11">
        <v>200</v>
      </c>
      <c r="F15" s="1">
        <f t="shared" si="0"/>
        <v>11.364004402415306</v>
      </c>
      <c r="G15">
        <v>2696</v>
      </c>
      <c r="H15" s="1">
        <v>153.18677934455832</v>
      </c>
      <c r="I15" s="2">
        <v>743792000</v>
      </c>
      <c r="J15" s="2">
        <v>786708000</v>
      </c>
      <c r="K15" s="6">
        <v>5.7698926581624968E-2</v>
      </c>
      <c r="L15" s="1">
        <v>447.00765877076702</v>
      </c>
      <c r="M15" s="2">
        <v>1600000000</v>
      </c>
      <c r="N15" s="3">
        <v>0.49169249999999998</v>
      </c>
    </row>
    <row r="16" spans="1:14" x14ac:dyDescent="0.35">
      <c r="A16" s="11" t="s">
        <v>6</v>
      </c>
      <c r="B16" t="s">
        <v>7</v>
      </c>
      <c r="C16" t="s">
        <v>19</v>
      </c>
      <c r="D16">
        <v>3985516</v>
      </c>
      <c r="E16" s="11">
        <v>351</v>
      </c>
      <c r="F16" s="1">
        <f t="shared" si="0"/>
        <v>8.8068897477766992</v>
      </c>
      <c r="G16">
        <v>9440</v>
      </c>
      <c r="H16" s="1">
        <v>236.8576615926269</v>
      </c>
      <c r="I16" s="2">
        <v>1721292382</v>
      </c>
      <c r="J16" s="2">
        <v>1760908714</v>
      </c>
      <c r="K16" s="6">
        <v>2.3015457695786164E-2</v>
      </c>
      <c r="L16" s="1">
        <v>441.82703419080491</v>
      </c>
      <c r="M16" s="2">
        <v>11200000000</v>
      </c>
      <c r="N16" s="3">
        <v>0.15722399232142859</v>
      </c>
    </row>
    <row r="17" spans="1:14" x14ac:dyDescent="0.35">
      <c r="A17" s="11" t="s">
        <v>49</v>
      </c>
      <c r="B17" t="s">
        <v>50</v>
      </c>
      <c r="C17" t="s">
        <v>19</v>
      </c>
      <c r="D17">
        <v>696959</v>
      </c>
      <c r="E17" s="11">
        <v>57</v>
      </c>
      <c r="F17" s="1">
        <f t="shared" si="0"/>
        <v>8.178386390017204</v>
      </c>
      <c r="G17">
        <v>2100</v>
      </c>
      <c r="H17" s="1">
        <v>301.3089722637917</v>
      </c>
      <c r="I17" s="2">
        <v>404182025</v>
      </c>
      <c r="J17" s="2">
        <v>400000000</v>
      </c>
      <c r="K17" s="6">
        <v>-1.0346885168879046E-2</v>
      </c>
      <c r="L17" s="1">
        <v>573.92185193103182</v>
      </c>
      <c r="M17" s="2">
        <v>3600000000</v>
      </c>
      <c r="N17" s="5">
        <v>0.1111111111111111</v>
      </c>
    </row>
    <row r="18" spans="1:14" x14ac:dyDescent="0.35">
      <c r="A18" s="11" t="s">
        <v>34</v>
      </c>
      <c r="B18" t="s">
        <v>27</v>
      </c>
      <c r="C18" t="s">
        <v>19</v>
      </c>
      <c r="D18">
        <v>1598964</v>
      </c>
      <c r="E18" s="11">
        <v>128</v>
      </c>
      <c r="F18" s="1">
        <f t="shared" si="0"/>
        <v>8.0051833562231547</v>
      </c>
      <c r="G18">
        <v>2200</v>
      </c>
      <c r="H18" s="1">
        <v>137.58908893508547</v>
      </c>
      <c r="I18" s="2">
        <v>518490301</v>
      </c>
      <c r="J18" s="2">
        <v>535437098</v>
      </c>
      <c r="K18" s="6">
        <v>3.2684887195218719E-2</v>
      </c>
      <c r="L18" s="1">
        <v>334.86501134484581</v>
      </c>
      <c r="M18" s="2">
        <v>3100000000</v>
      </c>
      <c r="N18" s="3">
        <v>0.17272164451612904</v>
      </c>
    </row>
    <row r="19" spans="1:14" x14ac:dyDescent="0.35">
      <c r="A19" s="11" t="s">
        <v>62</v>
      </c>
      <c r="B19" t="s">
        <v>58</v>
      </c>
      <c r="C19" t="s">
        <v>19</v>
      </c>
      <c r="D19">
        <v>666453</v>
      </c>
      <c r="E19" s="11">
        <v>53</v>
      </c>
      <c r="F19" s="1">
        <f t="shared" si="0"/>
        <v>7.9525487918878</v>
      </c>
      <c r="G19">
        <v>789</v>
      </c>
      <c r="H19" s="1">
        <v>118.38794333583914</v>
      </c>
      <c r="I19" s="2">
        <v>228526742</v>
      </c>
      <c r="J19" s="2">
        <v>230043026</v>
      </c>
      <c r="K19" s="6">
        <v>6.635039675137888E-3</v>
      </c>
      <c r="L19" s="1">
        <v>345.175167641229</v>
      </c>
      <c r="M19" s="2">
        <v>5700000000</v>
      </c>
      <c r="N19" s="3">
        <v>4.035842561403509E-2</v>
      </c>
    </row>
    <row r="20" spans="1:14" x14ac:dyDescent="0.35">
      <c r="A20" s="11" t="s">
        <v>45</v>
      </c>
      <c r="B20" t="s">
        <v>46</v>
      </c>
      <c r="C20" t="s">
        <v>19</v>
      </c>
      <c r="D20">
        <v>787995</v>
      </c>
      <c r="E20" s="11">
        <v>50</v>
      </c>
      <c r="F20" s="1">
        <f t="shared" si="0"/>
        <v>6.3452179265096857</v>
      </c>
      <c r="G20">
        <v>1100</v>
      </c>
      <c r="H20" s="1">
        <v>139.5947943832131</v>
      </c>
      <c r="I20" s="2">
        <v>362988810</v>
      </c>
      <c r="J20" s="2">
        <v>365447509</v>
      </c>
      <c r="K20" s="6">
        <v>6.7734842845430963E-3</v>
      </c>
      <c r="L20" s="1">
        <v>463.76881706102193</v>
      </c>
      <c r="M20" s="2">
        <v>7000000000</v>
      </c>
      <c r="N20" s="5">
        <v>5.2206786999999998E-2</v>
      </c>
    </row>
    <row r="21" spans="1:14" x14ac:dyDescent="0.35">
      <c r="A21" s="11" t="s">
        <v>4</v>
      </c>
      <c r="B21" t="s">
        <v>5</v>
      </c>
      <c r="C21" t="s">
        <v>19</v>
      </c>
      <c r="D21">
        <v>8177025</v>
      </c>
      <c r="E21" s="11">
        <v>462</v>
      </c>
      <c r="F21" s="1">
        <f t="shared" si="0"/>
        <v>5.6499766112981193</v>
      </c>
      <c r="G21">
        <v>36000</v>
      </c>
      <c r="H21" s="1">
        <v>440.25791776348973</v>
      </c>
      <c r="I21" s="2">
        <v>5224283000</v>
      </c>
      <c r="J21" s="2">
        <v>5420000000</v>
      </c>
      <c r="K21" s="6">
        <v>3.746293989050746E-2</v>
      </c>
      <c r="L21" s="1">
        <v>662.83275396614295</v>
      </c>
      <c r="M21" s="2">
        <v>101000000000</v>
      </c>
      <c r="N21" s="3">
        <v>5.3663366336633662E-2</v>
      </c>
    </row>
    <row r="22" spans="1:14" x14ac:dyDescent="0.35">
      <c r="A22" s="11" t="s">
        <v>44</v>
      </c>
      <c r="B22" t="s">
        <v>7</v>
      </c>
      <c r="C22" t="s">
        <v>19</v>
      </c>
      <c r="D22">
        <v>884108</v>
      </c>
      <c r="E22" s="11">
        <v>48</v>
      </c>
      <c r="F22" s="1">
        <f t="shared" si="0"/>
        <v>5.429200957349102</v>
      </c>
      <c r="G22">
        <v>1699</v>
      </c>
      <c r="H22" s="1">
        <v>192.17109221950258</v>
      </c>
      <c r="I22" s="2">
        <v>667891102</v>
      </c>
      <c r="J22" s="2">
        <v>661656289</v>
      </c>
      <c r="K22" s="6">
        <v>-9.3350742079507439E-3</v>
      </c>
      <c r="L22" s="1">
        <v>748.38853284892798</v>
      </c>
      <c r="M22" s="2">
        <v>12600000000</v>
      </c>
      <c r="N22" s="5">
        <v>5.2512403888888892E-2</v>
      </c>
    </row>
    <row r="23" spans="1:14" x14ac:dyDescent="0.35">
      <c r="A23" s="11" t="s">
        <v>56</v>
      </c>
      <c r="B23" t="s">
        <v>27</v>
      </c>
      <c r="C23" t="s">
        <v>19</v>
      </c>
      <c r="D23">
        <v>1028225</v>
      </c>
      <c r="E23" s="11">
        <v>48</v>
      </c>
      <c r="F23" s="1">
        <f t="shared" si="0"/>
        <v>4.6682389554815336</v>
      </c>
      <c r="G23">
        <v>1600</v>
      </c>
      <c r="H23" s="1">
        <v>155.60796518271778</v>
      </c>
      <c r="I23" s="2">
        <v>309706558</v>
      </c>
      <c r="J23" s="2">
        <v>443100000</v>
      </c>
      <c r="K23" s="6">
        <v>0.43070912951090951</v>
      </c>
      <c r="L23" s="1">
        <v>430.93680857788905</v>
      </c>
      <c r="M23" s="2">
        <v>4500000000</v>
      </c>
      <c r="N23" s="3">
        <v>9.8466666666666661E-2</v>
      </c>
    </row>
    <row r="24" spans="1:14" x14ac:dyDescent="0.35">
      <c r="A24" s="11" t="s">
        <v>53</v>
      </c>
      <c r="B24" t="s">
        <v>27</v>
      </c>
      <c r="C24" t="s">
        <v>19</v>
      </c>
      <c r="D24">
        <v>687287</v>
      </c>
      <c r="E24" s="11">
        <v>28</v>
      </c>
      <c r="F24" s="1">
        <f t="shared" si="0"/>
        <v>4.0739894687372233</v>
      </c>
      <c r="G24">
        <v>1100</v>
      </c>
      <c r="H24" s="1">
        <v>160.04958627181949</v>
      </c>
      <c r="I24" s="2">
        <v>165428929</v>
      </c>
      <c r="J24" s="2">
        <v>177025187</v>
      </c>
      <c r="K24" s="6">
        <v>7.0098126549558937E-2</v>
      </c>
      <c r="L24" s="1">
        <v>257.57098126401343</v>
      </c>
      <c r="M24" s="2">
        <v>1000000000</v>
      </c>
      <c r="N24" s="5">
        <v>0.177025187</v>
      </c>
    </row>
    <row r="25" spans="1:14" x14ac:dyDescent="0.35">
      <c r="A25" s="11" t="s">
        <v>37</v>
      </c>
      <c r="B25" t="s">
        <v>7</v>
      </c>
      <c r="C25" t="s">
        <v>19</v>
      </c>
      <c r="D25">
        <v>1003120</v>
      </c>
      <c r="E25" s="11">
        <v>40</v>
      </c>
      <c r="F25" s="1">
        <f t="shared" si="0"/>
        <v>3.9875588164925433</v>
      </c>
      <c r="G25">
        <v>1100</v>
      </c>
      <c r="H25" s="1">
        <v>109.65786745354494</v>
      </c>
      <c r="I25" s="2">
        <v>455188814</v>
      </c>
      <c r="J25" s="2">
        <v>481146688</v>
      </c>
      <c r="K25" s="6">
        <v>5.7026607863874264E-2</v>
      </c>
      <c r="L25" s="1">
        <v>479.65017944014676</v>
      </c>
      <c r="M25" s="2">
        <v>4800000000</v>
      </c>
      <c r="N25" s="3">
        <v>0.10023889333333333</v>
      </c>
    </row>
    <row r="26" spans="1:14" x14ac:dyDescent="0.35">
      <c r="A26" s="11" t="s">
        <v>35</v>
      </c>
      <c r="B26" t="s">
        <v>7</v>
      </c>
      <c r="C26" t="s">
        <v>19</v>
      </c>
      <c r="D26">
        <v>1429653</v>
      </c>
      <c r="E26" s="11">
        <v>56</v>
      </c>
      <c r="F26" s="1">
        <f t="shared" si="0"/>
        <v>3.917034413245732</v>
      </c>
      <c r="G26">
        <v>1911</v>
      </c>
      <c r="H26" s="1">
        <v>133.66879935201058</v>
      </c>
      <c r="I26" s="2">
        <v>568243558</v>
      </c>
      <c r="J26" s="2">
        <v>593292386</v>
      </c>
      <c r="K26" s="6">
        <v>4.4081147330842244E-2</v>
      </c>
      <c r="L26" s="1">
        <v>414.99048090690536</v>
      </c>
      <c r="M26" s="2">
        <v>1700000000</v>
      </c>
      <c r="N26" s="3">
        <v>0.34899552117647059</v>
      </c>
    </row>
    <row r="28" spans="1:14" x14ac:dyDescent="0.35">
      <c r="A28" t="s">
        <v>87</v>
      </c>
      <c r="H28" s="1">
        <f>AVERAGE(H2:H26)</f>
        <v>250.36932339945338</v>
      </c>
      <c r="K28" s="7">
        <f>AVERAGE(K2:K26)</f>
        <v>5.0260195172226567E-2</v>
      </c>
      <c r="L28" s="1">
        <f>AVERAGE(L2:L26)</f>
        <v>450.8024461656367</v>
      </c>
      <c r="N28" s="8">
        <f>AVERAGE(N2:N26)</f>
        <v>0.15479161801739863</v>
      </c>
    </row>
    <row r="30" spans="1:14" x14ac:dyDescent="0.35">
      <c r="A30" t="s">
        <v>88</v>
      </c>
      <c r="D30" s="2">
        <f t="shared" ref="D30" si="1">SUM(D2:D26)</f>
        <v>37470584</v>
      </c>
      <c r="E30" s="2">
        <f>SUM(E2:E26)</f>
        <v>5119</v>
      </c>
      <c r="F30" s="10">
        <f>(E30/D30)*100000</f>
        <v>13.661383019810954</v>
      </c>
      <c r="G30" s="2">
        <f>SUM(G2:G26)</f>
        <v>107983</v>
      </c>
      <c r="H30" s="13">
        <f>(G30/D30)*100000</f>
        <v>288.18072331085102</v>
      </c>
      <c r="I30" s="14">
        <f>SUM(I2:I26)</f>
        <v>17894670368</v>
      </c>
      <c r="J30" s="14">
        <f>SUM(J2:J26)</f>
        <v>18670432724</v>
      </c>
      <c r="K30" s="15">
        <f>(J30-I30)/I30</f>
        <v>4.3351586815885183E-2</v>
      </c>
      <c r="L30" s="11">
        <f>(J30/D30)</f>
        <v>498.26906151235858</v>
      </c>
      <c r="M30" s="14">
        <f>SUM(M2:M26)</f>
        <v>212287000000</v>
      </c>
      <c r="N30" s="16">
        <f>J30/M30</f>
        <v>8.7949015832340174E-2</v>
      </c>
    </row>
  </sheetData>
  <autoFilter ref="A1:N1" xr:uid="{BC36DAE6-E282-476B-AD55-D02E0C6E1666}">
    <sortState xmlns:xlrd2="http://schemas.microsoft.com/office/spreadsheetml/2017/richdata2" ref="A2:N26">
      <sortCondition descending="1" ref="F1"/>
    </sortState>
  </autoFilter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36F4B-CD6D-49FC-B7D5-8CB08F31C1F6}">
  <dimension ref="A1:N30"/>
  <sheetViews>
    <sheetView zoomScaleNormal="100" workbookViewId="0">
      <pane xSplit="1" topLeftCell="B1" activePane="topRight" state="frozen"/>
      <selection pane="topRight" activeCell="G43" sqref="G42:G43"/>
    </sheetView>
  </sheetViews>
  <sheetFormatPr defaultRowHeight="14.5" x14ac:dyDescent="0.35"/>
  <cols>
    <col min="1" max="1" width="15.08984375" customWidth="1"/>
    <col min="3" max="3" width="6.54296875" customWidth="1"/>
    <col min="4" max="6" width="9.90625" customWidth="1"/>
    <col min="9" max="9" width="12.6328125" customWidth="1"/>
    <col min="10" max="10" width="12.36328125" customWidth="1"/>
    <col min="12" max="12" width="9.6328125" customWidth="1"/>
    <col min="13" max="13" width="13.7265625" customWidth="1"/>
  </cols>
  <sheetData>
    <row r="1" spans="1:14" x14ac:dyDescent="0.35">
      <c r="A1" s="4" t="s">
        <v>0</v>
      </c>
      <c r="B1" s="4" t="s">
        <v>1</v>
      </c>
      <c r="C1" s="4" t="s">
        <v>41</v>
      </c>
      <c r="D1" s="4" t="s">
        <v>3</v>
      </c>
      <c r="E1" s="4" t="s">
        <v>90</v>
      </c>
      <c r="F1" s="4" t="s">
        <v>89</v>
      </c>
      <c r="G1" s="4" t="s">
        <v>2</v>
      </c>
      <c r="H1" s="4" t="s">
        <v>29</v>
      </c>
      <c r="I1" s="4" t="s">
        <v>85</v>
      </c>
      <c r="J1" s="4" t="s">
        <v>86</v>
      </c>
      <c r="K1" s="4" t="s">
        <v>84</v>
      </c>
      <c r="L1" s="4" t="s">
        <v>21</v>
      </c>
      <c r="M1" s="4" t="s">
        <v>22</v>
      </c>
      <c r="N1" s="4" t="s">
        <v>23</v>
      </c>
    </row>
    <row r="2" spans="1:14" x14ac:dyDescent="0.35">
      <c r="A2" s="11" t="s">
        <v>12</v>
      </c>
      <c r="B2" t="s">
        <v>13</v>
      </c>
      <c r="C2" t="s">
        <v>18</v>
      </c>
      <c r="D2">
        <v>402324</v>
      </c>
      <c r="E2" s="11">
        <v>79</v>
      </c>
      <c r="F2" s="1">
        <f t="shared" ref="F2:F26" si="0">(E2/D2)*100000</f>
        <v>19.635915331921534</v>
      </c>
      <c r="G2">
        <v>820</v>
      </c>
      <c r="H2" s="1">
        <v>203.81583002753999</v>
      </c>
      <c r="I2" s="2">
        <v>122558000</v>
      </c>
      <c r="J2" s="2">
        <v>122698000</v>
      </c>
      <c r="K2" s="6">
        <v>1.1423162910621911E-3</v>
      </c>
      <c r="L2" s="1">
        <v>304.97310625267198</v>
      </c>
      <c r="M2" s="2">
        <v>799400000</v>
      </c>
      <c r="N2" s="3">
        <v>0.15348761571178385</v>
      </c>
    </row>
    <row r="3" spans="1:14" x14ac:dyDescent="0.35">
      <c r="A3" s="11" t="s">
        <v>10</v>
      </c>
      <c r="B3" t="s">
        <v>11</v>
      </c>
      <c r="C3" t="s">
        <v>18</v>
      </c>
      <c r="D3">
        <v>949611</v>
      </c>
      <c r="E3" s="11">
        <v>175</v>
      </c>
      <c r="F3" s="1">
        <f t="shared" si="0"/>
        <v>18.42859865776618</v>
      </c>
      <c r="G3">
        <v>1787</v>
      </c>
      <c r="H3" s="1">
        <v>185.76733239358143</v>
      </c>
      <c r="I3" s="2">
        <v>484600000</v>
      </c>
      <c r="J3" s="2">
        <v>513800000</v>
      </c>
      <c r="K3" s="6">
        <v>6.0255881139083783E-2</v>
      </c>
      <c r="L3" s="1">
        <v>534.12006370353743</v>
      </c>
      <c r="M3" s="2">
        <v>1400000000</v>
      </c>
      <c r="N3" s="3">
        <v>0.36699999999999999</v>
      </c>
    </row>
    <row r="4" spans="1:14" x14ac:dyDescent="0.35">
      <c r="A4" s="11" t="s">
        <v>72</v>
      </c>
      <c r="B4" t="s">
        <v>7</v>
      </c>
      <c r="C4" t="s">
        <v>18</v>
      </c>
      <c r="D4">
        <v>315904</v>
      </c>
      <c r="E4" s="11">
        <v>56</v>
      </c>
      <c r="F4" s="1">
        <f t="shared" si="0"/>
        <v>17.726904376012968</v>
      </c>
      <c r="G4">
        <v>400</v>
      </c>
      <c r="H4" s="1">
        <v>126.62074554294976</v>
      </c>
      <c r="I4" s="2">
        <v>143500433</v>
      </c>
      <c r="J4" s="2">
        <v>152928298</v>
      </c>
      <c r="K4" s="6">
        <v>6.5699209423291424E-2</v>
      </c>
      <c r="L4" s="1">
        <v>484.0973776843598</v>
      </c>
      <c r="M4" s="2">
        <v>991770073</v>
      </c>
      <c r="N4" s="3">
        <v>0.15419733077588035</v>
      </c>
    </row>
    <row r="5" spans="1:14" x14ac:dyDescent="0.35">
      <c r="A5" s="11" t="s">
        <v>79</v>
      </c>
      <c r="B5" t="s">
        <v>27</v>
      </c>
      <c r="C5" t="s">
        <v>18</v>
      </c>
      <c r="D5">
        <v>266041</v>
      </c>
      <c r="E5" s="11">
        <v>41</v>
      </c>
      <c r="F5" s="1">
        <f t="shared" si="0"/>
        <v>15.411158430467484</v>
      </c>
      <c r="G5">
        <v>477</v>
      </c>
      <c r="H5" s="1">
        <v>179.29567247153636</v>
      </c>
      <c r="I5" s="2">
        <v>73480446</v>
      </c>
      <c r="J5" s="2">
        <v>77801456</v>
      </c>
      <c r="K5" s="6">
        <v>5.8804896203270188E-2</v>
      </c>
      <c r="L5" s="1">
        <v>292.44160110659635</v>
      </c>
      <c r="M5" s="2">
        <v>943700000</v>
      </c>
      <c r="N5" s="3">
        <v>8.2442996715057754E-2</v>
      </c>
    </row>
    <row r="6" spans="1:14" x14ac:dyDescent="0.35">
      <c r="A6" s="11" t="s">
        <v>20</v>
      </c>
      <c r="B6" t="s">
        <v>7</v>
      </c>
      <c r="C6" t="s">
        <v>18</v>
      </c>
      <c r="D6">
        <v>525010</v>
      </c>
      <c r="E6" s="11">
        <v>77</v>
      </c>
      <c r="F6" s="1">
        <f t="shared" si="0"/>
        <v>14.66638730690844</v>
      </c>
      <c r="G6">
        <v>800</v>
      </c>
      <c r="H6" s="1">
        <v>152.37804994190586</v>
      </c>
      <c r="I6" s="2">
        <v>211491400</v>
      </c>
      <c r="J6" s="2">
        <v>207022900</v>
      </c>
      <c r="K6" s="6">
        <v>-2.1128518700996825E-2</v>
      </c>
      <c r="L6" s="1">
        <v>394.32182244147731</v>
      </c>
      <c r="M6" s="2">
        <v>1400000000</v>
      </c>
      <c r="N6" s="3">
        <v>0.14787349999999999</v>
      </c>
    </row>
    <row r="7" spans="1:14" x14ac:dyDescent="0.35">
      <c r="A7" s="11" t="s">
        <v>28</v>
      </c>
      <c r="B7" t="s">
        <v>11</v>
      </c>
      <c r="C7" t="s">
        <v>18</v>
      </c>
      <c r="D7">
        <v>467963</v>
      </c>
      <c r="E7" s="11">
        <v>61</v>
      </c>
      <c r="F7" s="1">
        <f t="shared" si="0"/>
        <v>13.035218596342018</v>
      </c>
      <c r="G7">
        <v>1400</v>
      </c>
      <c r="H7" s="1">
        <v>299.16895139145618</v>
      </c>
      <c r="I7" s="2">
        <v>266173000</v>
      </c>
      <c r="J7" s="2">
        <v>277787000</v>
      </c>
      <c r="K7" s="6">
        <v>4.3633276102384537E-2</v>
      </c>
      <c r="L7" s="1">
        <v>593.60889642984591</v>
      </c>
      <c r="M7" s="2">
        <v>2256821000</v>
      </c>
      <c r="N7" s="3">
        <v>0.12308774156213541</v>
      </c>
    </row>
    <row r="8" spans="1:14" x14ac:dyDescent="0.35">
      <c r="A8" s="11" t="s">
        <v>38</v>
      </c>
      <c r="B8" t="s">
        <v>27</v>
      </c>
      <c r="C8" t="s">
        <v>18</v>
      </c>
      <c r="D8">
        <v>938055</v>
      </c>
      <c r="E8" s="11">
        <v>115</v>
      </c>
      <c r="F8" s="1">
        <f t="shared" si="0"/>
        <v>12.25940909648155</v>
      </c>
      <c r="G8">
        <v>1562</v>
      </c>
      <c r="H8" s="1">
        <v>166.51475659742766</v>
      </c>
      <c r="I8" s="2">
        <v>273207127</v>
      </c>
      <c r="J8" s="2">
        <v>282524533</v>
      </c>
      <c r="K8" s="6">
        <v>3.4103817503999448E-2</v>
      </c>
      <c r="L8" s="1">
        <v>301.18120259473056</v>
      </c>
      <c r="M8" s="2">
        <v>1800000000</v>
      </c>
      <c r="N8" s="3">
        <v>0.15695807388888888</v>
      </c>
    </row>
    <row r="9" spans="1:14" x14ac:dyDescent="0.35">
      <c r="A9" s="11" t="s">
        <v>17</v>
      </c>
      <c r="B9" t="s">
        <v>7</v>
      </c>
      <c r="C9" t="s">
        <v>18</v>
      </c>
      <c r="D9">
        <v>377917</v>
      </c>
      <c r="E9" s="11">
        <v>44</v>
      </c>
      <c r="F9" s="1">
        <f t="shared" si="0"/>
        <v>11.642768121042451</v>
      </c>
      <c r="G9">
        <v>400</v>
      </c>
      <c r="H9" s="1">
        <v>105.84334655493139</v>
      </c>
      <c r="I9" s="2">
        <v>122256363</v>
      </c>
      <c r="J9" s="2">
        <v>133358995</v>
      </c>
      <c r="K9" s="6">
        <v>9.0814348861334937E-2</v>
      </c>
      <c r="L9" s="1">
        <v>352.87905810005901</v>
      </c>
      <c r="M9" s="2">
        <v>683000000</v>
      </c>
      <c r="N9" s="3">
        <v>0.19525475109809665</v>
      </c>
    </row>
    <row r="10" spans="1:14" x14ac:dyDescent="0.35">
      <c r="A10" s="11" t="s">
        <v>14</v>
      </c>
      <c r="B10" t="s">
        <v>13</v>
      </c>
      <c r="C10" t="s">
        <v>18</v>
      </c>
      <c r="D10">
        <v>676492</v>
      </c>
      <c r="E10" s="11">
        <v>76</v>
      </c>
      <c r="F10" s="1">
        <f t="shared" si="0"/>
        <v>11.234427014657971</v>
      </c>
      <c r="G10">
        <v>1100</v>
      </c>
      <c r="H10" s="1">
        <v>162.60354889636537</v>
      </c>
      <c r="I10" s="2">
        <v>226429675</v>
      </c>
      <c r="J10" s="2">
        <v>227731144</v>
      </c>
      <c r="K10" s="6">
        <v>5.7477846046460118E-3</v>
      </c>
      <c r="L10" s="1">
        <v>336.6353837148111</v>
      </c>
      <c r="M10" s="2">
        <v>1650000000</v>
      </c>
      <c r="N10" s="3">
        <v>0.13801887515151515</v>
      </c>
    </row>
    <row r="11" spans="1:14" x14ac:dyDescent="0.35">
      <c r="A11" s="11" t="s">
        <v>15</v>
      </c>
      <c r="B11" t="s">
        <v>16</v>
      </c>
      <c r="C11" t="s">
        <v>18</v>
      </c>
      <c r="D11">
        <v>320601</v>
      </c>
      <c r="E11" s="11">
        <v>34</v>
      </c>
      <c r="F11" s="1">
        <f t="shared" si="0"/>
        <v>10.60508232974944</v>
      </c>
      <c r="G11">
        <v>633</v>
      </c>
      <c r="H11" s="1">
        <v>197.44167984504105</v>
      </c>
      <c r="I11" s="2">
        <v>79640136</v>
      </c>
      <c r="J11" s="2">
        <v>80819323</v>
      </c>
      <c r="K11" s="6">
        <v>1.4806441314967117E-2</v>
      </c>
      <c r="L11" s="1">
        <v>252.0869336028272</v>
      </c>
      <c r="M11" s="2">
        <v>400000000</v>
      </c>
      <c r="N11" s="3">
        <v>0.2020483075</v>
      </c>
    </row>
    <row r="12" spans="1:14" x14ac:dyDescent="0.35">
      <c r="A12" s="11" t="s">
        <v>82</v>
      </c>
      <c r="B12" t="s">
        <v>31</v>
      </c>
      <c r="C12" t="s">
        <v>18</v>
      </c>
      <c r="D12">
        <v>248325</v>
      </c>
      <c r="E12" s="11">
        <v>26</v>
      </c>
      <c r="F12" s="1">
        <f t="shared" si="0"/>
        <v>10.470150005033727</v>
      </c>
      <c r="G12">
        <v>432</v>
      </c>
      <c r="H12" s="1">
        <v>173.96556931440654</v>
      </c>
      <c r="I12" s="2">
        <v>100355920</v>
      </c>
      <c r="J12" s="2">
        <v>106896480</v>
      </c>
      <c r="K12" s="6">
        <v>6.5173634001860575E-2</v>
      </c>
      <c r="L12" s="1">
        <v>430.47006946541831</v>
      </c>
      <c r="M12" s="2">
        <v>1244000000</v>
      </c>
      <c r="N12" s="3">
        <v>8.5929646302250806E-2</v>
      </c>
    </row>
    <row r="13" spans="1:14" x14ac:dyDescent="0.35">
      <c r="A13" s="11" t="s">
        <v>73</v>
      </c>
      <c r="B13" t="s">
        <v>27</v>
      </c>
      <c r="C13" t="s">
        <v>18</v>
      </c>
      <c r="D13">
        <v>327423</v>
      </c>
      <c r="E13" s="11">
        <v>34</v>
      </c>
      <c r="F13" s="1">
        <f t="shared" si="0"/>
        <v>10.384120846733431</v>
      </c>
      <c r="G13">
        <v>456</v>
      </c>
      <c r="H13" s="1">
        <v>139.26938547383659</v>
      </c>
      <c r="I13" s="2">
        <v>73161731</v>
      </c>
      <c r="J13" s="2">
        <v>72636597</v>
      </c>
      <c r="K13" s="6">
        <v>-7.1777142615720782E-3</v>
      </c>
      <c r="L13" s="1">
        <v>221.84329445396321</v>
      </c>
      <c r="M13" s="2">
        <v>1200000000</v>
      </c>
      <c r="N13" s="3">
        <v>6.0530497500000002E-2</v>
      </c>
    </row>
    <row r="14" spans="1:14" x14ac:dyDescent="0.35">
      <c r="A14" s="11" t="s">
        <v>70</v>
      </c>
      <c r="B14" t="s">
        <v>48</v>
      </c>
      <c r="C14" t="s">
        <v>18</v>
      </c>
      <c r="D14">
        <v>393440</v>
      </c>
      <c r="E14" s="11">
        <v>38</v>
      </c>
      <c r="F14" s="1">
        <f t="shared" si="0"/>
        <v>9.6583977226514843</v>
      </c>
      <c r="G14">
        <v>744</v>
      </c>
      <c r="H14" s="1">
        <v>189.10126067507116</v>
      </c>
      <c r="I14" s="2">
        <v>127156044</v>
      </c>
      <c r="J14" s="2">
        <v>136764493</v>
      </c>
      <c r="K14" s="6">
        <v>7.55642335019482E-2</v>
      </c>
      <c r="L14" s="1">
        <v>347.61207045546968</v>
      </c>
      <c r="M14" s="2">
        <v>918000000</v>
      </c>
      <c r="N14" s="3">
        <v>0.14898092919389977</v>
      </c>
    </row>
    <row r="15" spans="1:14" x14ac:dyDescent="0.35">
      <c r="A15" s="11" t="s">
        <v>67</v>
      </c>
      <c r="B15" t="s">
        <v>48</v>
      </c>
      <c r="C15" t="s">
        <v>18</v>
      </c>
      <c r="D15">
        <v>495183</v>
      </c>
      <c r="E15" s="11">
        <v>39</v>
      </c>
      <c r="F15" s="1">
        <f t="shared" si="0"/>
        <v>7.8758761912262738</v>
      </c>
      <c r="G15">
        <v>680</v>
      </c>
      <c r="H15" s="1">
        <v>137.32296948804785</v>
      </c>
      <c r="I15" s="2">
        <v>144179187</v>
      </c>
      <c r="J15" s="2">
        <v>158751000</v>
      </c>
      <c r="K15" s="6">
        <v>0.1010673822151598</v>
      </c>
      <c r="L15" s="1">
        <v>320.59056954701595</v>
      </c>
      <c r="M15" s="2">
        <v>400000000</v>
      </c>
      <c r="N15" s="3">
        <v>0.39687749999999999</v>
      </c>
    </row>
    <row r="16" spans="1:14" x14ac:dyDescent="0.35">
      <c r="A16" s="11" t="s">
        <v>65</v>
      </c>
      <c r="B16" t="s">
        <v>66</v>
      </c>
      <c r="C16" t="s">
        <v>18</v>
      </c>
      <c r="D16">
        <v>480871</v>
      </c>
      <c r="E16" s="11">
        <v>37</v>
      </c>
      <c r="F16" s="1">
        <f t="shared" si="0"/>
        <v>7.6943712554926371</v>
      </c>
      <c r="G16">
        <v>900</v>
      </c>
      <c r="H16" s="1">
        <v>187.16038189036146</v>
      </c>
      <c r="I16" s="2">
        <v>164584331</v>
      </c>
      <c r="J16" s="2">
        <v>169927786</v>
      </c>
      <c r="K16" s="6">
        <v>3.2466365221607882E-2</v>
      </c>
      <c r="L16" s="1">
        <v>353.37499246159575</v>
      </c>
      <c r="M16" s="2">
        <v>1215814262</v>
      </c>
      <c r="N16" s="3">
        <v>0.13976459341780612</v>
      </c>
    </row>
    <row r="17" spans="1:14" x14ac:dyDescent="0.35">
      <c r="A17" s="11" t="s">
        <v>83</v>
      </c>
      <c r="B17" t="s">
        <v>57</v>
      </c>
      <c r="C17" t="s">
        <v>18</v>
      </c>
      <c r="D17">
        <v>271849</v>
      </c>
      <c r="E17" s="11">
        <v>18</v>
      </c>
      <c r="F17" s="1">
        <f t="shared" si="0"/>
        <v>6.6213228667385211</v>
      </c>
      <c r="G17">
        <v>295</v>
      </c>
      <c r="H17" s="1">
        <v>108.51612476043685</v>
      </c>
      <c r="I17" s="2">
        <v>36232196</v>
      </c>
      <c r="J17" s="2">
        <v>35793557</v>
      </c>
      <c r="K17" s="6">
        <v>-1.2106332169322555E-2</v>
      </c>
      <c r="L17" s="1">
        <v>131.66705413667145</v>
      </c>
      <c r="M17" s="2">
        <v>593494538</v>
      </c>
      <c r="N17" s="3">
        <v>6.0309833887637228E-2</v>
      </c>
    </row>
    <row r="18" spans="1:14" x14ac:dyDescent="0.35">
      <c r="A18" s="11" t="s">
        <v>74</v>
      </c>
      <c r="B18" t="s">
        <v>75</v>
      </c>
      <c r="C18" t="s">
        <v>18</v>
      </c>
      <c r="D18">
        <v>280437</v>
      </c>
      <c r="E18" s="11">
        <v>18</v>
      </c>
      <c r="F18" s="1">
        <f t="shared" si="0"/>
        <v>6.4185538998063736</v>
      </c>
      <c r="G18">
        <v>445</v>
      </c>
      <c r="H18" s="1">
        <v>158.68091585632425</v>
      </c>
      <c r="I18" s="2">
        <v>126191552</v>
      </c>
      <c r="J18" s="2">
        <v>130400301</v>
      </c>
      <c r="K18" s="6">
        <v>3.3352066230233859E-2</v>
      </c>
      <c r="L18" s="1">
        <v>464.98964473304164</v>
      </c>
      <c r="M18" s="2">
        <v>550818000</v>
      </c>
      <c r="N18" s="3">
        <v>0.23673936036948684</v>
      </c>
    </row>
    <row r="19" spans="1:14" x14ac:dyDescent="0.35">
      <c r="A19" s="11" t="s">
        <v>81</v>
      </c>
      <c r="B19" t="s">
        <v>69</v>
      </c>
      <c r="C19" t="s">
        <v>18</v>
      </c>
      <c r="D19">
        <v>249422</v>
      </c>
      <c r="E19" s="11">
        <v>16</v>
      </c>
      <c r="F19" s="1">
        <f t="shared" si="0"/>
        <v>6.4148310894788754</v>
      </c>
      <c r="G19">
        <v>400</v>
      </c>
      <c r="H19" s="1">
        <v>160.37077723697186</v>
      </c>
      <c r="I19" s="2">
        <v>53275090</v>
      </c>
      <c r="J19" s="2">
        <v>54451736</v>
      </c>
      <c r="K19" s="6">
        <v>2.2086232045783499E-2</v>
      </c>
      <c r="L19" s="1">
        <v>218.31168060556004</v>
      </c>
      <c r="M19" s="2">
        <v>1300000000</v>
      </c>
      <c r="N19" s="3">
        <v>4.1885950769230768E-2</v>
      </c>
    </row>
    <row r="20" spans="1:14" x14ac:dyDescent="0.35">
      <c r="A20" s="11" t="s">
        <v>71</v>
      </c>
      <c r="B20" t="s">
        <v>7</v>
      </c>
      <c r="C20" t="s">
        <v>18</v>
      </c>
      <c r="D20">
        <v>349366</v>
      </c>
      <c r="E20" s="11">
        <v>16</v>
      </c>
      <c r="F20" s="1">
        <f t="shared" si="0"/>
        <v>4.579724415083323</v>
      </c>
      <c r="G20">
        <v>400</v>
      </c>
      <c r="H20" s="1">
        <v>114.49311037708306</v>
      </c>
      <c r="I20" s="2">
        <v>177878665</v>
      </c>
      <c r="J20" s="2">
        <v>175200000</v>
      </c>
      <c r="K20" s="6">
        <v>-1.5058944814995099E-2</v>
      </c>
      <c r="L20" s="1">
        <v>501.47982345162382</v>
      </c>
      <c r="M20" s="2">
        <v>1800000000</v>
      </c>
      <c r="N20" s="3">
        <v>9.7333333333333327E-2</v>
      </c>
    </row>
    <row r="21" spans="1:14" x14ac:dyDescent="0.35">
      <c r="A21" s="11" t="s">
        <v>64</v>
      </c>
      <c r="B21" t="s">
        <v>31</v>
      </c>
      <c r="C21" t="s">
        <v>18</v>
      </c>
      <c r="D21">
        <v>548213</v>
      </c>
      <c r="E21" s="11">
        <v>24</v>
      </c>
      <c r="F21" s="1">
        <f t="shared" si="0"/>
        <v>4.3778604301612694</v>
      </c>
      <c r="G21">
        <v>813</v>
      </c>
      <c r="H21" s="1">
        <v>148.30002207171302</v>
      </c>
      <c r="I21" s="2">
        <v>206993517</v>
      </c>
      <c r="J21" s="2">
        <v>232052047</v>
      </c>
      <c r="K21" s="6">
        <v>0.12105949192602009</v>
      </c>
      <c r="L21" s="1">
        <v>423.28811429134294</v>
      </c>
      <c r="M21" s="2">
        <v>2100000000</v>
      </c>
      <c r="N21" s="3">
        <v>0.11050097476190476</v>
      </c>
    </row>
    <row r="22" spans="1:14" x14ac:dyDescent="0.35">
      <c r="A22" s="11" t="s">
        <v>77</v>
      </c>
      <c r="B22" t="s">
        <v>31</v>
      </c>
      <c r="C22" t="s">
        <v>18</v>
      </c>
      <c r="D22">
        <v>273102</v>
      </c>
      <c r="E22" s="11">
        <v>11</v>
      </c>
      <c r="F22" s="1">
        <f t="shared" si="0"/>
        <v>4.0277991373186577</v>
      </c>
      <c r="G22">
        <v>334</v>
      </c>
      <c r="H22" s="1">
        <v>122.29862835131196</v>
      </c>
      <c r="I22" s="2">
        <v>84957575</v>
      </c>
      <c r="J22" s="2">
        <v>88321063</v>
      </c>
      <c r="K22" s="6">
        <v>3.9590207229902689E-2</v>
      </c>
      <c r="L22" s="1">
        <v>323.39954668951526</v>
      </c>
      <c r="M22" s="2">
        <v>1000000000</v>
      </c>
      <c r="N22" s="3">
        <v>8.8321063000000005E-2</v>
      </c>
    </row>
    <row r="23" spans="1:14" x14ac:dyDescent="0.35">
      <c r="A23" s="11" t="s">
        <v>68</v>
      </c>
      <c r="B23" t="s">
        <v>69</v>
      </c>
      <c r="C23" t="s">
        <v>18</v>
      </c>
      <c r="D23">
        <v>450349</v>
      </c>
      <c r="E23" s="11">
        <v>17</v>
      </c>
      <c r="F23" s="1">
        <f t="shared" si="0"/>
        <v>3.7748501717556828</v>
      </c>
      <c r="G23">
        <v>761</v>
      </c>
      <c r="H23" s="1">
        <v>168.98005768859261</v>
      </c>
      <c r="I23" s="2">
        <v>106129479</v>
      </c>
      <c r="J23" s="2">
        <v>107691627</v>
      </c>
      <c r="K23" s="6">
        <v>1.471926569996636E-2</v>
      </c>
      <c r="L23" s="1">
        <v>239.12926863388174</v>
      </c>
      <c r="M23" s="2">
        <v>2300000000</v>
      </c>
      <c r="N23" s="3">
        <v>4.6822446521739128E-2</v>
      </c>
    </row>
    <row r="24" spans="1:14" x14ac:dyDescent="0.35">
      <c r="A24" s="11" t="s">
        <v>80</v>
      </c>
      <c r="B24" t="s">
        <v>27</v>
      </c>
      <c r="C24" t="s">
        <v>18</v>
      </c>
      <c r="D24">
        <v>256684</v>
      </c>
      <c r="E24" s="11">
        <v>9</v>
      </c>
      <c r="F24" s="1">
        <f t="shared" si="0"/>
        <v>3.5062567203253803</v>
      </c>
      <c r="G24">
        <v>403</v>
      </c>
      <c r="H24" s="1">
        <v>157.00238425456982</v>
      </c>
      <c r="I24" s="2">
        <v>73052917</v>
      </c>
      <c r="J24" s="2">
        <v>74427782</v>
      </c>
      <c r="K24" s="6">
        <v>1.8820124595435389E-2</v>
      </c>
      <c r="L24" s="1">
        <v>289.95878979601378</v>
      </c>
      <c r="M24" s="2">
        <v>798300000</v>
      </c>
      <c r="N24" s="3">
        <v>9.3232847300513594E-2</v>
      </c>
    </row>
    <row r="25" spans="1:14" x14ac:dyDescent="0.35">
      <c r="A25" s="11" t="s">
        <v>78</v>
      </c>
      <c r="B25" t="s">
        <v>31</v>
      </c>
      <c r="C25" t="s">
        <v>18</v>
      </c>
      <c r="D25">
        <v>266714</v>
      </c>
      <c r="E25" s="11">
        <v>4</v>
      </c>
      <c r="F25" s="1">
        <f t="shared" si="0"/>
        <v>1.4997337972509879</v>
      </c>
      <c r="G25">
        <v>288</v>
      </c>
      <c r="H25" s="1">
        <v>107.98083340207113</v>
      </c>
      <c r="I25" s="2">
        <v>58715270</v>
      </c>
      <c r="J25" s="2">
        <v>61716320</v>
      </c>
      <c r="K25" s="6">
        <v>5.1111916882950553E-2</v>
      </c>
      <c r="L25" s="1">
        <v>231.39512736489274</v>
      </c>
      <c r="M25" s="2">
        <v>988000000</v>
      </c>
      <c r="N25" s="3">
        <v>6.2465910931174089E-2</v>
      </c>
    </row>
    <row r="26" spans="1:14" x14ac:dyDescent="0.35">
      <c r="A26" s="11" t="s">
        <v>76</v>
      </c>
      <c r="B26" t="s">
        <v>27</v>
      </c>
      <c r="C26" t="s">
        <v>18</v>
      </c>
      <c r="D26">
        <v>284467</v>
      </c>
      <c r="E26" s="11">
        <v>3</v>
      </c>
      <c r="F26" s="1">
        <f t="shared" si="0"/>
        <v>1.0546038732084917</v>
      </c>
      <c r="G26">
        <v>413</v>
      </c>
      <c r="H26" s="1">
        <v>145.18379987836903</v>
      </c>
      <c r="I26" s="2">
        <v>78978173</v>
      </c>
      <c r="J26" s="2">
        <v>82370706</v>
      </c>
      <c r="K26" s="6">
        <v>4.2955323871571451E-2</v>
      </c>
      <c r="L26" s="1">
        <v>289.56155195505983</v>
      </c>
      <c r="M26" s="2">
        <v>638900000</v>
      </c>
      <c r="N26" s="3">
        <v>0.1289258193770543</v>
      </c>
    </row>
    <row r="28" spans="1:14" x14ac:dyDescent="0.35">
      <c r="A28" t="s">
        <v>87</v>
      </c>
      <c r="H28" s="1">
        <f>AVERAGE(H2:H26)</f>
        <v>159.92304537527608</v>
      </c>
      <c r="K28" s="7">
        <f>AVERAGE(K2:K26)</f>
        <v>3.7500108196783732E-2</v>
      </c>
      <c r="L28" s="1">
        <f>AVERAGE(L2:L26)</f>
        <v>345.33668174687932</v>
      </c>
      <c r="N28" s="8">
        <f>AVERAGE(N2:N26)</f>
        <v>0.14075959596277554</v>
      </c>
    </row>
    <row r="30" spans="1:14" x14ac:dyDescent="0.35">
      <c r="A30" t="s">
        <v>88</v>
      </c>
      <c r="D30" s="2">
        <f t="shared" ref="D30" si="1">SUM(D2:D26)</f>
        <v>10415763</v>
      </c>
      <c r="E30" s="2">
        <f>SUM(E2:E26)</f>
        <v>1068</v>
      </c>
      <c r="F30" s="10">
        <f>(E30/D30)*100000</f>
        <v>10.25368952807394</v>
      </c>
      <c r="G30" s="2">
        <f>SUM(G2:G26)</f>
        <v>17143</v>
      </c>
      <c r="H30" s="13">
        <f>(G30/D30)*100000</f>
        <v>164.58707825821307</v>
      </c>
      <c r="I30" s="14">
        <f>SUM(I2:I26)</f>
        <v>3615178227</v>
      </c>
      <c r="J30" s="14">
        <f>SUM(J2:J26)</f>
        <v>3763873144</v>
      </c>
      <c r="K30" s="15">
        <f>(J30-I30)/I30</f>
        <v>4.11307292928106E-2</v>
      </c>
      <c r="L30" s="11">
        <f>(J30/D30)</f>
        <v>361.36317080179339</v>
      </c>
      <c r="M30" s="14">
        <f>SUM(M2:M26)</f>
        <v>29372017873</v>
      </c>
      <c r="N30" s="16">
        <f>J30/M30</f>
        <v>0.12814486087657978</v>
      </c>
    </row>
  </sheetData>
  <autoFilter ref="A1:N1" xr:uid="{32736F4B-CD6D-49FC-B7D5-8CB08F31C1F6}">
    <sortState xmlns:xlrd2="http://schemas.microsoft.com/office/spreadsheetml/2017/richdata2" ref="A2:N26">
      <sortCondition descending="1" ref="F1"/>
    </sortState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</vt:lpstr>
      <vt:lpstr>Dems</vt:lpstr>
      <vt:lpstr>GOP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Kylie Murdock</dc:creator>
  <cp:lastModifiedBy>Kylie Murdock</cp:lastModifiedBy>
  <dcterms:created xsi:type="dcterms:W3CDTF">2022-04-05T18:54:57Z</dcterms:created>
  <dcterms:modified xsi:type="dcterms:W3CDTF">2022-05-23T19:07:11Z</dcterms:modified>
</cp:coreProperties>
</file>